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35" windowHeight="7365" activeTab="0"/>
  </bookViews>
  <sheets>
    <sheet name="Субвен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<sst xmlns="http://schemas.openxmlformats.org/spreadsheetml/2006/main" count="62" uniqueCount="62">
  <si>
    <t>№ п/п</t>
  </si>
  <si>
    <t>Наименование ОУ</t>
  </si>
  <si>
    <t>Статья 290."Прочие расходы"</t>
  </si>
  <si>
    <t>ИТОГО НА 2012г.</t>
  </si>
  <si>
    <t>итого по ст.210</t>
  </si>
  <si>
    <t>итого по ст.220</t>
  </si>
  <si>
    <t>итого по ст.300</t>
  </si>
  <si>
    <t>Алятская школа</t>
  </si>
  <si>
    <t>Ангарская школа</t>
  </si>
  <si>
    <t>Бахтайская школа</t>
  </si>
  <si>
    <t>Зонская школа</t>
  </si>
  <si>
    <t>Иваническая школа</t>
  </si>
  <si>
    <t>Идеальская школа</t>
  </si>
  <si>
    <t>Маниловская школа</t>
  </si>
  <si>
    <t>Могоеновская школа</t>
  </si>
  <si>
    <t>Нельхайская школа</t>
  </si>
  <si>
    <t>Ныгдинская школа</t>
  </si>
  <si>
    <t>Табарсукская школа</t>
  </si>
  <si>
    <t>Тыргетуйская школа</t>
  </si>
  <si>
    <t>Забитуйская школа</t>
  </si>
  <si>
    <t>Кутуликская школа</t>
  </si>
  <si>
    <t>Александровская школа</t>
  </si>
  <si>
    <t>Аларская школа</t>
  </si>
  <si>
    <t>Головинская школа</t>
  </si>
  <si>
    <t>Егоровская школа</t>
  </si>
  <si>
    <t>Вечерняя школа</t>
  </si>
  <si>
    <t>Итого по школам</t>
  </si>
  <si>
    <t>Новонукутский д/с</t>
  </si>
  <si>
    <t>Нукутский д/с</t>
  </si>
  <si>
    <t>Зунгарский д/с</t>
  </si>
  <si>
    <t>Новоленинский д/с</t>
  </si>
  <si>
    <t>Шаратский д/с</t>
  </si>
  <si>
    <t>Тангутский д/с</t>
  </si>
  <si>
    <t>В-Куйтинский д/с</t>
  </si>
  <si>
    <t>Алтарикский д/с</t>
  </si>
  <si>
    <t>Ункурликский д/с</t>
  </si>
  <si>
    <t>Первомайский д/с</t>
  </si>
  <si>
    <t>Закулейский д/с</t>
  </si>
  <si>
    <t>Хадаханский д/с</t>
  </si>
  <si>
    <t>Р.-Мельхитуйский д/с</t>
  </si>
  <si>
    <t>Харетский д/с</t>
  </si>
  <si>
    <t>Итого по ДОУ</t>
  </si>
  <si>
    <t>ДЮЦ</t>
  </si>
  <si>
    <t>ДЮСШ</t>
  </si>
  <si>
    <t>КСШ</t>
  </si>
  <si>
    <t>Итого по дополнительному образованию</t>
  </si>
  <si>
    <t>ДООЛ "Березка"</t>
  </si>
  <si>
    <t>Итого по лагерю</t>
  </si>
  <si>
    <t>Метод. кабинет</t>
  </si>
  <si>
    <t>Итого по прочим учреждениям</t>
  </si>
  <si>
    <t>МУК</t>
  </si>
  <si>
    <t>Итого по образованию</t>
  </si>
  <si>
    <t>Заработная плата</t>
  </si>
  <si>
    <t>Начисления на оплату труда</t>
  </si>
  <si>
    <t>Интернет</t>
  </si>
  <si>
    <t>Учебные расходы</t>
  </si>
  <si>
    <t>Оплата труда</t>
  </si>
  <si>
    <t>Приобретение услуг</t>
  </si>
  <si>
    <t>Приобретение осн средств</t>
  </si>
  <si>
    <t>Приобретение материальных запасов</t>
  </si>
  <si>
    <t>Доведенный объем средств на выплату заработной платы работникам муниципальных общеобразовательных учреждений</t>
  </si>
  <si>
    <t>Аларский район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</si>
</sst>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2"/>
    </font>
    <font>
      <sz val="11"/>
      <color indexed="8"/>
      <name val="Calibri"/>
      <family val="2"/>
    </font>
    <font>
      <sz val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b/>
      <i/>
      <sz val="8"/>
      <name val="Arial Cyr"/>
      <family val="2"/>
    </font>
    <font>
      <b/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25" borderId="10" xfId="0" applyFont="1" applyFill="1" applyBorder="1" applyAlignment="1">
      <alignment/>
    </xf>
    <xf numFmtId="0" fontId="6" fillId="25" borderId="10" xfId="0" applyFont="1" applyFill="1" applyBorder="1" applyAlignment="1">
      <alignment/>
    </xf>
    <xf numFmtId="4" fontId="7" fillId="26" borderId="10" xfId="0" applyNumberFormat="1" applyFont="1" applyFill="1" applyBorder="1" applyAlignment="1">
      <alignment/>
    </xf>
    <xf numFmtId="4" fontId="8" fillId="26" borderId="10" xfId="0" applyNumberFormat="1" applyFont="1" applyFill="1" applyBorder="1" applyAlignment="1">
      <alignment/>
    </xf>
    <xf numFmtId="0" fontId="6" fillId="26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5" fillId="26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\&#1052;&#1086;&#1080;%20&#1076;&#1086;&#1082;&#1091;&#1084;&#1077;&#1085;&#1090;&#1099;\&#1073;&#1102;&#1076;&#1078;&#1077;&#1090;%202012\&#1041;&#1102;&#1076;&#1078;&#1077;&#1090;&#1085;&#1072;&#1103;%20&#1088;&#1086;&#1089;&#1087;&#1080;&#1089;&#1100;%20&#1040;&#1083;&#1072;&#1088;&#1100;%20+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(2)"/>
      <sheetName val="Собств."/>
      <sheetName val="Субвенция"/>
      <sheetName val="распредел ЗП по школам"/>
      <sheetName val="распредел ЗП коп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4"/>
  <sheetViews>
    <sheetView tabSelected="1" zoomScalePageLayoutView="0" workbookViewId="0" topLeftCell="A1">
      <selection activeCell="A233" sqref="A233"/>
    </sheetView>
  </sheetViews>
  <sheetFormatPr defaultColWidth="9.00390625" defaultRowHeight="12.75"/>
  <cols>
    <col min="1" max="1" width="4.00390625" style="1" customWidth="1"/>
    <col min="2" max="2" width="20.375" style="1" customWidth="1"/>
    <col min="3" max="3" width="12.875" style="1" customWidth="1"/>
    <col min="4" max="4" width="12.875" style="1" hidden="1" customWidth="1"/>
    <col min="5" max="5" width="12.875" style="1" customWidth="1"/>
    <col min="6" max="6" width="9.75390625" style="1" hidden="1" customWidth="1"/>
    <col min="7" max="7" width="10.00390625" style="1" bestFit="1" customWidth="1"/>
    <col min="8" max="13" width="0" style="1" hidden="1" customWidth="1"/>
    <col min="14" max="15" width="11.25390625" style="1" customWidth="1"/>
    <col min="16" max="16" width="0" style="1" hidden="1" customWidth="1"/>
    <col min="17" max="17" width="11.375" style="1" customWidth="1"/>
    <col min="18" max="16384" width="9.125" style="1" customWidth="1"/>
  </cols>
  <sheetData>
    <row r="1" ht="11.25">
      <c r="B1" s="1" t="s">
        <v>61</v>
      </c>
    </row>
    <row r="3" ht="11.25">
      <c r="A3" s="1" t="s">
        <v>60</v>
      </c>
    </row>
    <row r="5" spans="1:17" ht="23.25" customHeight="1">
      <c r="A5" s="25" t="s">
        <v>0</v>
      </c>
      <c r="B5" s="25" t="s">
        <v>1</v>
      </c>
      <c r="C5" s="25" t="s">
        <v>56</v>
      </c>
      <c r="D5" s="25"/>
      <c r="E5" s="25"/>
      <c r="F5" s="25"/>
      <c r="G5" s="25" t="s">
        <v>57</v>
      </c>
      <c r="H5" s="25"/>
      <c r="I5" s="25"/>
      <c r="J5" s="25"/>
      <c r="K5" s="25"/>
      <c r="L5" s="25"/>
      <c r="M5" s="26" t="s">
        <v>2</v>
      </c>
      <c r="N5" s="25" t="s">
        <v>55</v>
      </c>
      <c r="O5" s="25"/>
      <c r="P5" s="25"/>
      <c r="Q5" s="25" t="s">
        <v>3</v>
      </c>
    </row>
    <row r="6" spans="1:17" ht="11.25" customHeight="1">
      <c r="A6" s="25"/>
      <c r="B6" s="25"/>
      <c r="C6" s="25" t="s">
        <v>52</v>
      </c>
      <c r="D6" s="25">
        <v>212</v>
      </c>
      <c r="E6" s="25" t="s">
        <v>53</v>
      </c>
      <c r="F6" s="26" t="s">
        <v>4</v>
      </c>
      <c r="G6" s="25" t="s">
        <v>54</v>
      </c>
      <c r="H6" s="25">
        <v>222</v>
      </c>
      <c r="I6" s="25">
        <v>223</v>
      </c>
      <c r="J6" s="25">
        <v>225</v>
      </c>
      <c r="K6" s="25">
        <v>226</v>
      </c>
      <c r="L6" s="26" t="s">
        <v>5</v>
      </c>
      <c r="M6" s="26"/>
      <c r="N6" s="25" t="s">
        <v>58</v>
      </c>
      <c r="O6" s="25" t="s">
        <v>59</v>
      </c>
      <c r="P6" s="26" t="s">
        <v>6</v>
      </c>
      <c r="Q6" s="25"/>
    </row>
    <row r="7" spans="1:17" ht="21.75" customHeight="1">
      <c r="A7" s="25"/>
      <c r="B7" s="25"/>
      <c r="C7" s="25"/>
      <c r="D7" s="25"/>
      <c r="E7" s="25"/>
      <c r="F7" s="26"/>
      <c r="G7" s="25"/>
      <c r="H7" s="25"/>
      <c r="I7" s="25"/>
      <c r="J7" s="25"/>
      <c r="K7" s="25"/>
      <c r="L7" s="26"/>
      <c r="M7" s="26"/>
      <c r="N7" s="25"/>
      <c r="O7" s="25"/>
      <c r="P7" s="26"/>
      <c r="Q7" s="25"/>
    </row>
    <row r="8" spans="1:17" s="7" customFormat="1" ht="11.25">
      <c r="A8" s="5">
        <v>1</v>
      </c>
      <c r="B8" s="4" t="s">
        <v>7</v>
      </c>
      <c r="C8" s="19">
        <v>9973970.696063371</v>
      </c>
      <c r="D8" s="19">
        <f aca="true" t="shared" si="0" ref="D8:O8">D9+D10+D11+D12</f>
        <v>0</v>
      </c>
      <c r="E8" s="19">
        <v>3045280.630211138</v>
      </c>
      <c r="F8" s="19">
        <f>SUM(C8:E8)</f>
        <v>13019251.32627451</v>
      </c>
      <c r="G8" s="19">
        <f t="shared" si="0"/>
        <v>158400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158400</v>
      </c>
      <c r="M8" s="19">
        <f t="shared" si="0"/>
        <v>0</v>
      </c>
      <c r="N8" s="19">
        <f t="shared" si="0"/>
        <v>51240</v>
      </c>
      <c r="O8" s="19">
        <f t="shared" si="0"/>
        <v>51240</v>
      </c>
      <c r="P8" s="19">
        <f>N8+O8</f>
        <v>102480</v>
      </c>
      <c r="Q8" s="19">
        <f>P8+M8+L8+F8</f>
        <v>13280131.32627451</v>
      </c>
    </row>
    <row r="9" spans="1:17" s="7" customFormat="1" ht="11.25" hidden="1">
      <c r="A9" s="5"/>
      <c r="B9" s="4">
        <v>1</v>
      </c>
      <c r="C9" s="19"/>
      <c r="D9" s="19"/>
      <c r="E9" s="19"/>
      <c r="F9" s="19">
        <f aca="true" t="shared" si="1" ref="F9:F72">SUM(C9:E9)</f>
        <v>0</v>
      </c>
      <c r="G9" s="20">
        <f>13200*3</f>
        <v>39600</v>
      </c>
      <c r="H9" s="19"/>
      <c r="I9" s="19"/>
      <c r="J9" s="19"/>
      <c r="K9" s="19"/>
      <c r="L9" s="19">
        <f>G9+H9+I9+J9+K9</f>
        <v>39600</v>
      </c>
      <c r="M9" s="19"/>
      <c r="N9" s="19">
        <f>(46970+4270)/4</f>
        <v>12810</v>
      </c>
      <c r="O9" s="19">
        <f>(46970+4270)/4</f>
        <v>12810</v>
      </c>
      <c r="P9" s="19">
        <f aca="true" t="shared" si="2" ref="P9:P42">N9+O9</f>
        <v>25620</v>
      </c>
      <c r="Q9" s="19">
        <f aca="true" t="shared" si="3" ref="Q9:Q72">P9+M9+L9+F9</f>
        <v>65220</v>
      </c>
    </row>
    <row r="10" spans="1:17" s="7" customFormat="1" ht="11.25" hidden="1">
      <c r="A10" s="5"/>
      <c r="B10" s="4">
        <v>2</v>
      </c>
      <c r="C10" s="19"/>
      <c r="D10" s="19"/>
      <c r="E10" s="19"/>
      <c r="F10" s="19">
        <f t="shared" si="1"/>
        <v>0</v>
      </c>
      <c r="G10" s="20">
        <f>13200*3</f>
        <v>39600</v>
      </c>
      <c r="H10" s="19"/>
      <c r="I10" s="19"/>
      <c r="J10" s="19"/>
      <c r="K10" s="19"/>
      <c r="L10" s="19">
        <f>G10+H10+I10+J10+K10</f>
        <v>39600</v>
      </c>
      <c r="M10" s="19"/>
      <c r="N10" s="19">
        <f aca="true" t="shared" si="4" ref="N10:O12">(46970+4270)/4</f>
        <v>12810</v>
      </c>
      <c r="O10" s="19">
        <f t="shared" si="4"/>
        <v>12810</v>
      </c>
      <c r="P10" s="19">
        <f t="shared" si="2"/>
        <v>25620</v>
      </c>
      <c r="Q10" s="19">
        <f t="shared" si="3"/>
        <v>65220</v>
      </c>
    </row>
    <row r="11" spans="1:17" s="7" customFormat="1" ht="11.25" hidden="1">
      <c r="A11" s="5"/>
      <c r="B11" s="4">
        <v>3</v>
      </c>
      <c r="C11" s="19"/>
      <c r="D11" s="19"/>
      <c r="E11" s="19"/>
      <c r="F11" s="19">
        <f t="shared" si="1"/>
        <v>0</v>
      </c>
      <c r="G11" s="20">
        <f>13200*3</f>
        <v>39600</v>
      </c>
      <c r="H11" s="19"/>
      <c r="I11" s="19"/>
      <c r="J11" s="19"/>
      <c r="K11" s="19"/>
      <c r="L11" s="19">
        <f>G11+H11+I11+J11+K11</f>
        <v>39600</v>
      </c>
      <c r="M11" s="19"/>
      <c r="N11" s="19">
        <f t="shared" si="4"/>
        <v>12810</v>
      </c>
      <c r="O11" s="19">
        <f t="shared" si="4"/>
        <v>12810</v>
      </c>
      <c r="P11" s="19">
        <f t="shared" si="2"/>
        <v>25620</v>
      </c>
      <c r="Q11" s="19">
        <f t="shared" si="3"/>
        <v>65220</v>
      </c>
    </row>
    <row r="12" spans="1:17" s="7" customFormat="1" ht="11.25" hidden="1">
      <c r="A12" s="5"/>
      <c r="B12" s="4">
        <v>4</v>
      </c>
      <c r="C12" s="19"/>
      <c r="D12" s="19"/>
      <c r="E12" s="19"/>
      <c r="F12" s="19">
        <f t="shared" si="1"/>
        <v>0</v>
      </c>
      <c r="G12" s="20">
        <f>13200*3</f>
        <v>39600</v>
      </c>
      <c r="H12" s="19"/>
      <c r="I12" s="19"/>
      <c r="J12" s="19"/>
      <c r="K12" s="19"/>
      <c r="L12" s="19">
        <f>G12+H12+I12+J12+K12</f>
        <v>39600</v>
      </c>
      <c r="M12" s="19"/>
      <c r="N12" s="19">
        <f t="shared" si="4"/>
        <v>12810</v>
      </c>
      <c r="O12" s="19">
        <f t="shared" si="4"/>
        <v>12810</v>
      </c>
      <c r="P12" s="19">
        <f t="shared" si="2"/>
        <v>25620</v>
      </c>
      <c r="Q12" s="19">
        <f t="shared" si="3"/>
        <v>65220</v>
      </c>
    </row>
    <row r="13" spans="1:17" s="7" customFormat="1" ht="11.25">
      <c r="A13" s="5">
        <v>2</v>
      </c>
      <c r="B13" s="4" t="s">
        <v>8</v>
      </c>
      <c r="C13" s="19">
        <v>9149080.309905436</v>
      </c>
      <c r="D13" s="19">
        <f aca="true" t="shared" si="5" ref="D13:O13">D14+D15+D16+D17</f>
        <v>0</v>
      </c>
      <c r="E13" s="19">
        <v>2763022.2535914415</v>
      </c>
      <c r="F13" s="19">
        <f t="shared" si="1"/>
        <v>11912102.563496877</v>
      </c>
      <c r="G13" s="19">
        <f t="shared" si="5"/>
        <v>278412.12</v>
      </c>
      <c r="H13" s="19">
        <f t="shared" si="5"/>
        <v>0</v>
      </c>
      <c r="I13" s="19">
        <f t="shared" si="5"/>
        <v>0</v>
      </c>
      <c r="J13" s="19">
        <f t="shared" si="5"/>
        <v>0</v>
      </c>
      <c r="K13" s="19">
        <f t="shared" si="5"/>
        <v>0</v>
      </c>
      <c r="L13" s="19">
        <f t="shared" si="5"/>
        <v>278412.12</v>
      </c>
      <c r="M13" s="19">
        <f t="shared" si="5"/>
        <v>0</v>
      </c>
      <c r="N13" s="19">
        <f t="shared" si="5"/>
        <v>59780</v>
      </c>
      <c r="O13" s="19">
        <f t="shared" si="5"/>
        <v>59780</v>
      </c>
      <c r="P13" s="19">
        <f t="shared" si="2"/>
        <v>119560</v>
      </c>
      <c r="Q13" s="19">
        <f t="shared" si="3"/>
        <v>12310074.683496876</v>
      </c>
    </row>
    <row r="14" spans="1:17" s="7" customFormat="1" ht="11.25" hidden="1">
      <c r="A14" s="5"/>
      <c r="B14" s="4">
        <v>1</v>
      </c>
      <c r="C14" s="19"/>
      <c r="D14" s="19"/>
      <c r="E14" s="19"/>
      <c r="F14" s="19">
        <f t="shared" si="1"/>
        <v>0</v>
      </c>
      <c r="G14" s="20">
        <f>(3201.01+20000)*12/4</f>
        <v>69603.03</v>
      </c>
      <c r="H14" s="19"/>
      <c r="I14" s="19"/>
      <c r="J14" s="19"/>
      <c r="K14" s="19"/>
      <c r="L14" s="19">
        <f>G14+H14+I14+J14+K14</f>
        <v>69603.03</v>
      </c>
      <c r="M14" s="19"/>
      <c r="N14" s="19">
        <f aca="true" t="shared" si="6" ref="N14:O17">(51240+4270+4270)/4</f>
        <v>14945</v>
      </c>
      <c r="O14" s="19">
        <f t="shared" si="6"/>
        <v>14945</v>
      </c>
      <c r="P14" s="19">
        <f t="shared" si="2"/>
        <v>29890</v>
      </c>
      <c r="Q14" s="19">
        <f t="shared" si="3"/>
        <v>99493.03</v>
      </c>
    </row>
    <row r="15" spans="1:17" s="7" customFormat="1" ht="11.25" hidden="1">
      <c r="A15" s="5"/>
      <c r="B15" s="4">
        <v>2</v>
      </c>
      <c r="C15" s="19"/>
      <c r="D15" s="19"/>
      <c r="E15" s="19"/>
      <c r="F15" s="19">
        <f t="shared" si="1"/>
        <v>0</v>
      </c>
      <c r="G15" s="20">
        <f>(3201.01+20000)*12/4</f>
        <v>69603.03</v>
      </c>
      <c r="H15" s="19"/>
      <c r="I15" s="19"/>
      <c r="J15" s="19"/>
      <c r="K15" s="19"/>
      <c r="L15" s="19">
        <f>G15+H15+I15+J15+K15</f>
        <v>69603.03</v>
      </c>
      <c r="M15" s="19"/>
      <c r="N15" s="19">
        <f t="shared" si="6"/>
        <v>14945</v>
      </c>
      <c r="O15" s="19">
        <f t="shared" si="6"/>
        <v>14945</v>
      </c>
      <c r="P15" s="19">
        <f t="shared" si="2"/>
        <v>29890</v>
      </c>
      <c r="Q15" s="19">
        <f t="shared" si="3"/>
        <v>99493.03</v>
      </c>
    </row>
    <row r="16" spans="1:17" s="7" customFormat="1" ht="11.25" hidden="1">
      <c r="A16" s="5"/>
      <c r="B16" s="4">
        <v>3</v>
      </c>
      <c r="C16" s="19"/>
      <c r="D16" s="19"/>
      <c r="E16" s="19"/>
      <c r="F16" s="19">
        <f t="shared" si="1"/>
        <v>0</v>
      </c>
      <c r="G16" s="20">
        <f>(3201.01+20000)*12/4</f>
        <v>69603.03</v>
      </c>
      <c r="H16" s="19"/>
      <c r="I16" s="19"/>
      <c r="J16" s="19"/>
      <c r="K16" s="19"/>
      <c r="L16" s="19">
        <f>G16+H16+I16+J16+K16</f>
        <v>69603.03</v>
      </c>
      <c r="M16" s="19"/>
      <c r="N16" s="19">
        <f t="shared" si="6"/>
        <v>14945</v>
      </c>
      <c r="O16" s="19">
        <f t="shared" si="6"/>
        <v>14945</v>
      </c>
      <c r="P16" s="19">
        <f t="shared" si="2"/>
        <v>29890</v>
      </c>
      <c r="Q16" s="19">
        <f t="shared" si="3"/>
        <v>99493.03</v>
      </c>
    </row>
    <row r="17" spans="1:17" s="7" customFormat="1" ht="11.25" hidden="1">
      <c r="A17" s="5"/>
      <c r="B17" s="4">
        <v>4</v>
      </c>
      <c r="C17" s="19"/>
      <c r="D17" s="19"/>
      <c r="E17" s="19"/>
      <c r="F17" s="19">
        <f t="shared" si="1"/>
        <v>0</v>
      </c>
      <c r="G17" s="20">
        <f>(3201.01+20000)*12/4</f>
        <v>69603.03</v>
      </c>
      <c r="H17" s="19"/>
      <c r="I17" s="19"/>
      <c r="J17" s="19"/>
      <c r="K17" s="19"/>
      <c r="L17" s="19">
        <f>G17+H17+I17+J17+K17</f>
        <v>69603.03</v>
      </c>
      <c r="M17" s="19"/>
      <c r="N17" s="19">
        <f t="shared" si="6"/>
        <v>14945</v>
      </c>
      <c r="O17" s="19">
        <f t="shared" si="6"/>
        <v>14945</v>
      </c>
      <c r="P17" s="19">
        <f t="shared" si="2"/>
        <v>29890</v>
      </c>
      <c r="Q17" s="19">
        <f t="shared" si="3"/>
        <v>99493.03</v>
      </c>
    </row>
    <row r="18" spans="1:17" s="7" customFormat="1" ht="11.25">
      <c r="A18" s="5">
        <v>3</v>
      </c>
      <c r="B18" s="4" t="s">
        <v>9</v>
      </c>
      <c r="C18" s="19">
        <v>8921703.301281353</v>
      </c>
      <c r="D18" s="19">
        <f aca="true" t="shared" si="7" ref="D18:O18">D19+D20+D21+D22</f>
        <v>0</v>
      </c>
      <c r="E18" s="19">
        <v>2694354.396986969</v>
      </c>
      <c r="F18" s="19">
        <f t="shared" si="1"/>
        <v>11616057.698268322</v>
      </c>
      <c r="G18" s="19">
        <f t="shared" si="7"/>
        <v>38400.12</v>
      </c>
      <c r="H18" s="19">
        <f t="shared" si="7"/>
        <v>0</v>
      </c>
      <c r="I18" s="19">
        <f t="shared" si="7"/>
        <v>0</v>
      </c>
      <c r="J18" s="19">
        <f t="shared" si="7"/>
        <v>0</v>
      </c>
      <c r="K18" s="19">
        <f t="shared" si="7"/>
        <v>0</v>
      </c>
      <c r="L18" s="19">
        <f t="shared" si="7"/>
        <v>38400.12</v>
      </c>
      <c r="M18" s="19">
        <f t="shared" si="7"/>
        <v>0</v>
      </c>
      <c r="N18" s="19">
        <f t="shared" si="7"/>
        <v>46970</v>
      </c>
      <c r="O18" s="19">
        <f t="shared" si="7"/>
        <v>46970</v>
      </c>
      <c r="P18" s="19">
        <f t="shared" si="2"/>
        <v>93940</v>
      </c>
      <c r="Q18" s="19">
        <f t="shared" si="3"/>
        <v>11748397.818268321</v>
      </c>
    </row>
    <row r="19" spans="1:17" s="7" customFormat="1" ht="11.25" hidden="1">
      <c r="A19" s="5"/>
      <c r="B19" s="4">
        <v>1</v>
      </c>
      <c r="C19" s="19"/>
      <c r="D19" s="19"/>
      <c r="E19" s="19"/>
      <c r="F19" s="19">
        <f t="shared" si="1"/>
        <v>0</v>
      </c>
      <c r="G19" s="19">
        <f>3200.01*3</f>
        <v>9600.03</v>
      </c>
      <c r="H19" s="19"/>
      <c r="I19" s="19"/>
      <c r="J19" s="19"/>
      <c r="K19" s="19"/>
      <c r="L19" s="19">
        <f>G19+H19+I19+J19+K19</f>
        <v>9600.03</v>
      </c>
      <c r="M19" s="19"/>
      <c r="N19" s="19">
        <f aca="true" t="shared" si="8" ref="N19:O22">46970/4</f>
        <v>11742.5</v>
      </c>
      <c r="O19" s="19">
        <f t="shared" si="8"/>
        <v>11742.5</v>
      </c>
      <c r="P19" s="19">
        <f t="shared" si="2"/>
        <v>23485</v>
      </c>
      <c r="Q19" s="19">
        <f t="shared" si="3"/>
        <v>33085.03</v>
      </c>
    </row>
    <row r="20" spans="1:17" s="7" customFormat="1" ht="11.25" hidden="1">
      <c r="A20" s="5"/>
      <c r="B20" s="4">
        <v>2</v>
      </c>
      <c r="C20" s="19"/>
      <c r="D20" s="19"/>
      <c r="E20" s="19"/>
      <c r="F20" s="19">
        <f t="shared" si="1"/>
        <v>0</v>
      </c>
      <c r="G20" s="19">
        <f>3200.01*3</f>
        <v>9600.03</v>
      </c>
      <c r="H20" s="19"/>
      <c r="I20" s="19"/>
      <c r="J20" s="19"/>
      <c r="K20" s="19"/>
      <c r="L20" s="19">
        <f>G20+H20+I20+J20+K20</f>
        <v>9600.03</v>
      </c>
      <c r="M20" s="19"/>
      <c r="N20" s="19">
        <f t="shared" si="8"/>
        <v>11742.5</v>
      </c>
      <c r="O20" s="19">
        <f t="shared" si="8"/>
        <v>11742.5</v>
      </c>
      <c r="P20" s="19">
        <f t="shared" si="2"/>
        <v>23485</v>
      </c>
      <c r="Q20" s="19">
        <f t="shared" si="3"/>
        <v>33085.03</v>
      </c>
    </row>
    <row r="21" spans="1:17" s="7" customFormat="1" ht="11.25" hidden="1">
      <c r="A21" s="5"/>
      <c r="B21" s="4">
        <v>3</v>
      </c>
      <c r="C21" s="19"/>
      <c r="D21" s="19"/>
      <c r="E21" s="19"/>
      <c r="F21" s="19">
        <f t="shared" si="1"/>
        <v>0</v>
      </c>
      <c r="G21" s="19">
        <f>3200.01*3</f>
        <v>9600.03</v>
      </c>
      <c r="H21" s="19"/>
      <c r="I21" s="19"/>
      <c r="J21" s="19"/>
      <c r="K21" s="19"/>
      <c r="L21" s="19">
        <f>G21+H21+I21+J21+K21</f>
        <v>9600.03</v>
      </c>
      <c r="M21" s="19"/>
      <c r="N21" s="19">
        <f t="shared" si="8"/>
        <v>11742.5</v>
      </c>
      <c r="O21" s="19">
        <f t="shared" si="8"/>
        <v>11742.5</v>
      </c>
      <c r="P21" s="19">
        <f t="shared" si="2"/>
        <v>23485</v>
      </c>
      <c r="Q21" s="19">
        <f t="shared" si="3"/>
        <v>33085.03</v>
      </c>
    </row>
    <row r="22" spans="1:17" s="7" customFormat="1" ht="11.25" hidden="1">
      <c r="A22" s="5"/>
      <c r="B22" s="4">
        <v>4</v>
      </c>
      <c r="C22" s="19"/>
      <c r="D22" s="19"/>
      <c r="E22" s="19"/>
      <c r="F22" s="19">
        <f t="shared" si="1"/>
        <v>0</v>
      </c>
      <c r="G22" s="19">
        <f>3200.01*3</f>
        <v>9600.03</v>
      </c>
      <c r="H22" s="19"/>
      <c r="I22" s="19"/>
      <c r="J22" s="19"/>
      <c r="K22" s="19"/>
      <c r="L22" s="19">
        <f>G22+H22+I22+J22+K22</f>
        <v>9600.03</v>
      </c>
      <c r="M22" s="19"/>
      <c r="N22" s="19">
        <f t="shared" si="8"/>
        <v>11742.5</v>
      </c>
      <c r="O22" s="19">
        <f t="shared" si="8"/>
        <v>11742.5</v>
      </c>
      <c r="P22" s="19">
        <f t="shared" si="2"/>
        <v>23485</v>
      </c>
      <c r="Q22" s="19">
        <f t="shared" si="3"/>
        <v>33085.03</v>
      </c>
    </row>
    <row r="23" spans="1:17" s="7" customFormat="1" ht="11.25">
      <c r="A23" s="5">
        <v>4</v>
      </c>
      <c r="B23" s="4" t="s">
        <v>10</v>
      </c>
      <c r="C23" s="19">
        <v>9070868.615000747</v>
      </c>
      <c r="D23" s="19">
        <f aca="true" t="shared" si="9" ref="D23:O23">D24+D25+D26+D27</f>
        <v>0</v>
      </c>
      <c r="E23" s="19">
        <v>2739402.3217302253</v>
      </c>
      <c r="F23" s="19">
        <f t="shared" si="1"/>
        <v>11810270.936730973</v>
      </c>
      <c r="G23" s="19">
        <f t="shared" si="9"/>
        <v>158400.12</v>
      </c>
      <c r="H23" s="19">
        <f t="shared" si="9"/>
        <v>0</v>
      </c>
      <c r="I23" s="19">
        <f t="shared" si="9"/>
        <v>0</v>
      </c>
      <c r="J23" s="19">
        <f t="shared" si="9"/>
        <v>0</v>
      </c>
      <c r="K23" s="19">
        <f t="shared" si="9"/>
        <v>0</v>
      </c>
      <c r="L23" s="19">
        <f t="shared" si="9"/>
        <v>158400.12</v>
      </c>
      <c r="M23" s="19">
        <f t="shared" si="9"/>
        <v>0</v>
      </c>
      <c r="N23" s="19">
        <f t="shared" si="9"/>
        <v>51240</v>
      </c>
      <c r="O23" s="19">
        <f t="shared" si="9"/>
        <v>51240</v>
      </c>
      <c r="P23" s="19">
        <f t="shared" si="2"/>
        <v>102480</v>
      </c>
      <c r="Q23" s="19">
        <f t="shared" si="3"/>
        <v>12071151.056730973</v>
      </c>
    </row>
    <row r="24" spans="1:17" s="7" customFormat="1" ht="11.25" hidden="1">
      <c r="A24" s="5"/>
      <c r="B24" s="4">
        <v>1</v>
      </c>
      <c r="C24" s="19"/>
      <c r="D24" s="19"/>
      <c r="E24" s="19"/>
      <c r="F24" s="19">
        <f t="shared" si="1"/>
        <v>0</v>
      </c>
      <c r="G24" s="19">
        <f>(3200.01+10000)*3</f>
        <v>39600.03</v>
      </c>
      <c r="H24" s="19"/>
      <c r="I24" s="19"/>
      <c r="J24" s="19"/>
      <c r="K24" s="19"/>
      <c r="L24" s="19">
        <f>G24+H24+I24+J24+K24</f>
        <v>39600.03</v>
      </c>
      <c r="M24" s="19"/>
      <c r="N24" s="19">
        <f aca="true" t="shared" si="10" ref="N24:O27">(42700+8540)/4</f>
        <v>12810</v>
      </c>
      <c r="O24" s="19">
        <f t="shared" si="10"/>
        <v>12810</v>
      </c>
      <c r="P24" s="19">
        <f t="shared" si="2"/>
        <v>25620</v>
      </c>
      <c r="Q24" s="19">
        <f t="shared" si="3"/>
        <v>65220.03</v>
      </c>
    </row>
    <row r="25" spans="1:17" s="7" customFormat="1" ht="11.25" hidden="1">
      <c r="A25" s="5"/>
      <c r="B25" s="4">
        <v>2</v>
      </c>
      <c r="C25" s="19"/>
      <c r="D25" s="19"/>
      <c r="E25" s="19"/>
      <c r="F25" s="19">
        <f t="shared" si="1"/>
        <v>0</v>
      </c>
      <c r="G25" s="19">
        <f>(3200.01+10000)*3</f>
        <v>39600.03</v>
      </c>
      <c r="H25" s="19"/>
      <c r="I25" s="19"/>
      <c r="J25" s="19"/>
      <c r="K25" s="19"/>
      <c r="L25" s="19">
        <f>G25+H25+I25+J25+K25</f>
        <v>39600.03</v>
      </c>
      <c r="M25" s="19"/>
      <c r="N25" s="19">
        <f t="shared" si="10"/>
        <v>12810</v>
      </c>
      <c r="O25" s="19">
        <f t="shared" si="10"/>
        <v>12810</v>
      </c>
      <c r="P25" s="19">
        <f t="shared" si="2"/>
        <v>25620</v>
      </c>
      <c r="Q25" s="19">
        <f t="shared" si="3"/>
        <v>65220.03</v>
      </c>
    </row>
    <row r="26" spans="1:17" s="7" customFormat="1" ht="11.25" hidden="1">
      <c r="A26" s="5"/>
      <c r="B26" s="4">
        <v>3</v>
      </c>
      <c r="C26" s="19"/>
      <c r="D26" s="19"/>
      <c r="E26" s="19"/>
      <c r="F26" s="19">
        <f t="shared" si="1"/>
        <v>0</v>
      </c>
      <c r="G26" s="19">
        <f>(3200.01+10000)*3</f>
        <v>39600.03</v>
      </c>
      <c r="H26" s="19"/>
      <c r="I26" s="19"/>
      <c r="J26" s="19"/>
      <c r="K26" s="19"/>
      <c r="L26" s="19">
        <f>G26+H26+I26+J26+K26</f>
        <v>39600.03</v>
      </c>
      <c r="M26" s="19"/>
      <c r="N26" s="19">
        <f t="shared" si="10"/>
        <v>12810</v>
      </c>
      <c r="O26" s="19">
        <f t="shared" si="10"/>
        <v>12810</v>
      </c>
      <c r="P26" s="19">
        <f t="shared" si="2"/>
        <v>25620</v>
      </c>
      <c r="Q26" s="19">
        <f t="shared" si="3"/>
        <v>65220.03</v>
      </c>
    </row>
    <row r="27" spans="1:17" s="7" customFormat="1" ht="11.25" hidden="1">
      <c r="A27" s="5"/>
      <c r="B27" s="4">
        <v>4</v>
      </c>
      <c r="C27" s="19"/>
      <c r="D27" s="19"/>
      <c r="E27" s="19"/>
      <c r="F27" s="19">
        <f t="shared" si="1"/>
        <v>0</v>
      </c>
      <c r="G27" s="19">
        <f>(3200.01+10000)*3</f>
        <v>39600.03</v>
      </c>
      <c r="H27" s="19"/>
      <c r="I27" s="19"/>
      <c r="J27" s="19"/>
      <c r="K27" s="19"/>
      <c r="L27" s="19">
        <f>G27+H27+I27+J27+K27</f>
        <v>39600.03</v>
      </c>
      <c r="M27" s="19"/>
      <c r="N27" s="19">
        <f t="shared" si="10"/>
        <v>12810</v>
      </c>
      <c r="O27" s="19">
        <f t="shared" si="10"/>
        <v>12810</v>
      </c>
      <c r="P27" s="19">
        <f t="shared" si="2"/>
        <v>25620</v>
      </c>
      <c r="Q27" s="19">
        <f t="shared" si="3"/>
        <v>65220.03</v>
      </c>
    </row>
    <row r="28" spans="1:17" s="7" customFormat="1" ht="11.25">
      <c r="A28" s="5">
        <v>5</v>
      </c>
      <c r="B28" s="4" t="s">
        <v>11</v>
      </c>
      <c r="C28" s="19">
        <v>12571693.2230578</v>
      </c>
      <c r="D28" s="19">
        <f aca="true" t="shared" si="11" ref="D28:O28">D29+D30+D31+D32</f>
        <v>0</v>
      </c>
      <c r="E28" s="19">
        <v>3796651.3533634557</v>
      </c>
      <c r="F28" s="19">
        <f>SUM(C28:E28)</f>
        <v>16368344.576421257</v>
      </c>
      <c r="G28" s="19">
        <f t="shared" si="11"/>
        <v>398400.12</v>
      </c>
      <c r="H28" s="19">
        <f t="shared" si="11"/>
        <v>0</v>
      </c>
      <c r="I28" s="19">
        <f t="shared" si="11"/>
        <v>0</v>
      </c>
      <c r="J28" s="19">
        <f t="shared" si="11"/>
        <v>0</v>
      </c>
      <c r="K28" s="19">
        <f t="shared" si="11"/>
        <v>0</v>
      </c>
      <c r="L28" s="19">
        <f t="shared" si="11"/>
        <v>398400.12</v>
      </c>
      <c r="M28" s="19">
        <f t="shared" si="11"/>
        <v>0</v>
      </c>
      <c r="N28" s="19">
        <f t="shared" si="11"/>
        <v>64050</v>
      </c>
      <c r="O28" s="19">
        <f t="shared" si="11"/>
        <v>64050</v>
      </c>
      <c r="P28" s="19">
        <f t="shared" si="2"/>
        <v>128100</v>
      </c>
      <c r="Q28" s="19">
        <f t="shared" si="3"/>
        <v>16894844.69642126</v>
      </c>
    </row>
    <row r="29" spans="1:17" s="7" customFormat="1" ht="11.25" hidden="1">
      <c r="A29" s="5"/>
      <c r="B29" s="4">
        <v>1</v>
      </c>
      <c r="C29" s="19"/>
      <c r="D29" s="19"/>
      <c r="E29" s="19"/>
      <c r="F29" s="19">
        <f t="shared" si="1"/>
        <v>0</v>
      </c>
      <c r="G29" s="19">
        <f>(3200.01+30000)*3</f>
        <v>99600.03</v>
      </c>
      <c r="H29" s="19"/>
      <c r="I29" s="19"/>
      <c r="J29" s="19"/>
      <c r="K29" s="19"/>
      <c r="L29" s="19">
        <f>G29+H29+I29+J29+K29</f>
        <v>99600.03</v>
      </c>
      <c r="M29" s="19"/>
      <c r="N29" s="19">
        <f aca="true" t="shared" si="12" ref="N29:O32">(46970+4270+4270+8540)/4</f>
        <v>16012.5</v>
      </c>
      <c r="O29" s="19">
        <f t="shared" si="12"/>
        <v>16012.5</v>
      </c>
      <c r="P29" s="19">
        <f t="shared" si="2"/>
        <v>32025</v>
      </c>
      <c r="Q29" s="19">
        <f t="shared" si="3"/>
        <v>131625.03</v>
      </c>
    </row>
    <row r="30" spans="1:17" s="7" customFormat="1" ht="11.25" hidden="1">
      <c r="A30" s="5"/>
      <c r="B30" s="4">
        <v>2</v>
      </c>
      <c r="C30" s="19"/>
      <c r="D30" s="19"/>
      <c r="E30" s="19"/>
      <c r="F30" s="19">
        <f t="shared" si="1"/>
        <v>0</v>
      </c>
      <c r="G30" s="19">
        <f>(3200.01+30000)*3</f>
        <v>99600.03</v>
      </c>
      <c r="H30" s="19"/>
      <c r="I30" s="19"/>
      <c r="J30" s="19"/>
      <c r="K30" s="19"/>
      <c r="L30" s="19">
        <f>G30+H30+I30+J30+K30</f>
        <v>99600.03</v>
      </c>
      <c r="M30" s="19"/>
      <c r="N30" s="19">
        <f t="shared" si="12"/>
        <v>16012.5</v>
      </c>
      <c r="O30" s="19">
        <f t="shared" si="12"/>
        <v>16012.5</v>
      </c>
      <c r="P30" s="19">
        <f t="shared" si="2"/>
        <v>32025</v>
      </c>
      <c r="Q30" s="19">
        <f t="shared" si="3"/>
        <v>131625.03</v>
      </c>
    </row>
    <row r="31" spans="1:17" s="7" customFormat="1" ht="11.25" hidden="1">
      <c r="A31" s="5"/>
      <c r="B31" s="4">
        <v>3</v>
      </c>
      <c r="C31" s="19"/>
      <c r="D31" s="19"/>
      <c r="E31" s="19"/>
      <c r="F31" s="19">
        <f t="shared" si="1"/>
        <v>0</v>
      </c>
      <c r="G31" s="19">
        <f>(3200.01+30000)*3</f>
        <v>99600.03</v>
      </c>
      <c r="H31" s="19"/>
      <c r="I31" s="19"/>
      <c r="J31" s="19"/>
      <c r="K31" s="19"/>
      <c r="L31" s="19">
        <f>G31+H31+I31+J31+K31</f>
        <v>99600.03</v>
      </c>
      <c r="M31" s="19"/>
      <c r="N31" s="19">
        <f t="shared" si="12"/>
        <v>16012.5</v>
      </c>
      <c r="O31" s="19">
        <f t="shared" si="12"/>
        <v>16012.5</v>
      </c>
      <c r="P31" s="19">
        <f t="shared" si="2"/>
        <v>32025</v>
      </c>
      <c r="Q31" s="19">
        <f t="shared" si="3"/>
        <v>131625.03</v>
      </c>
    </row>
    <row r="32" spans="1:17" s="7" customFormat="1" ht="11.25" hidden="1">
      <c r="A32" s="5"/>
      <c r="B32" s="4">
        <v>4</v>
      </c>
      <c r="C32" s="19"/>
      <c r="D32" s="19"/>
      <c r="E32" s="19"/>
      <c r="F32" s="19">
        <f t="shared" si="1"/>
        <v>0</v>
      </c>
      <c r="G32" s="19">
        <f>(3200.01+30000)*3</f>
        <v>99600.03</v>
      </c>
      <c r="H32" s="19"/>
      <c r="I32" s="19"/>
      <c r="J32" s="19"/>
      <c r="K32" s="19"/>
      <c r="L32" s="19">
        <f>G32+H32+I32+J32+K32</f>
        <v>99600.03</v>
      </c>
      <c r="M32" s="19"/>
      <c r="N32" s="19">
        <f t="shared" si="12"/>
        <v>16012.5</v>
      </c>
      <c r="O32" s="19">
        <f t="shared" si="12"/>
        <v>16012.5</v>
      </c>
      <c r="P32" s="19">
        <f t="shared" si="2"/>
        <v>32025</v>
      </c>
      <c r="Q32" s="19">
        <f t="shared" si="3"/>
        <v>131625.03</v>
      </c>
    </row>
    <row r="33" spans="1:17" s="7" customFormat="1" ht="11.25">
      <c r="A33" s="5">
        <v>6</v>
      </c>
      <c r="B33" s="4" t="s">
        <v>12</v>
      </c>
      <c r="C33" s="19">
        <v>14326397.407136733</v>
      </c>
      <c r="D33" s="19">
        <f aca="true" t="shared" si="13" ref="D33:O33">D34+D35+D36+D37</f>
        <v>0</v>
      </c>
      <c r="E33" s="19">
        <v>4326572.016955293</v>
      </c>
      <c r="F33" s="19">
        <f t="shared" si="1"/>
        <v>18652969.424092025</v>
      </c>
      <c r="G33" s="19">
        <f t="shared" si="13"/>
        <v>518400.12</v>
      </c>
      <c r="H33" s="19">
        <f t="shared" si="13"/>
        <v>0</v>
      </c>
      <c r="I33" s="19">
        <f t="shared" si="13"/>
        <v>0</v>
      </c>
      <c r="J33" s="19">
        <f t="shared" si="13"/>
        <v>0</v>
      </c>
      <c r="K33" s="19">
        <f t="shared" si="13"/>
        <v>0</v>
      </c>
      <c r="L33" s="19">
        <f t="shared" si="13"/>
        <v>518400.12</v>
      </c>
      <c r="M33" s="19">
        <f t="shared" si="13"/>
        <v>0</v>
      </c>
      <c r="N33" s="19">
        <f t="shared" si="13"/>
        <v>68320</v>
      </c>
      <c r="O33" s="19">
        <f t="shared" si="13"/>
        <v>68320</v>
      </c>
      <c r="P33" s="19">
        <f t="shared" si="2"/>
        <v>136640</v>
      </c>
      <c r="Q33" s="19">
        <f t="shared" si="3"/>
        <v>19308009.544092026</v>
      </c>
    </row>
    <row r="34" spans="1:17" s="7" customFormat="1" ht="11.25" hidden="1">
      <c r="A34" s="5"/>
      <c r="B34" s="4">
        <v>1</v>
      </c>
      <c r="C34" s="19"/>
      <c r="D34" s="19"/>
      <c r="E34" s="19"/>
      <c r="F34" s="19">
        <f t="shared" si="1"/>
        <v>0</v>
      </c>
      <c r="G34" s="19">
        <f>(3200.01+40000)*3</f>
        <v>129600.03</v>
      </c>
      <c r="H34" s="19"/>
      <c r="I34" s="19"/>
      <c r="J34" s="19"/>
      <c r="K34" s="19"/>
      <c r="L34" s="19">
        <f>G34+H34+I34+J34+K34</f>
        <v>129600.03</v>
      </c>
      <c r="M34" s="19"/>
      <c r="N34" s="19">
        <f aca="true" t="shared" si="14" ref="N34:O37">(46970+4270+4270+4270+8540)/4</f>
        <v>17080</v>
      </c>
      <c r="O34" s="19">
        <f t="shared" si="14"/>
        <v>17080</v>
      </c>
      <c r="P34" s="19">
        <f t="shared" si="2"/>
        <v>34160</v>
      </c>
      <c r="Q34" s="19">
        <f t="shared" si="3"/>
        <v>163760.03</v>
      </c>
    </row>
    <row r="35" spans="1:17" s="7" customFormat="1" ht="11.25" hidden="1">
      <c r="A35" s="5"/>
      <c r="B35" s="4">
        <v>2</v>
      </c>
      <c r="C35" s="19"/>
      <c r="D35" s="19"/>
      <c r="E35" s="19"/>
      <c r="F35" s="19">
        <f t="shared" si="1"/>
        <v>0</v>
      </c>
      <c r="G35" s="19">
        <f>(3200.01+40000)*3</f>
        <v>129600.03</v>
      </c>
      <c r="H35" s="19"/>
      <c r="I35" s="19"/>
      <c r="J35" s="19"/>
      <c r="K35" s="19"/>
      <c r="L35" s="19">
        <f>G35+H35+I35+J35+K35</f>
        <v>129600.03</v>
      </c>
      <c r="M35" s="19"/>
      <c r="N35" s="19">
        <f t="shared" si="14"/>
        <v>17080</v>
      </c>
      <c r="O35" s="19">
        <f t="shared" si="14"/>
        <v>17080</v>
      </c>
      <c r="P35" s="19">
        <f t="shared" si="2"/>
        <v>34160</v>
      </c>
      <c r="Q35" s="19">
        <f t="shared" si="3"/>
        <v>163760.03</v>
      </c>
    </row>
    <row r="36" spans="1:17" s="7" customFormat="1" ht="11.25" hidden="1">
      <c r="A36" s="5"/>
      <c r="B36" s="4">
        <v>3</v>
      </c>
      <c r="C36" s="19"/>
      <c r="D36" s="19"/>
      <c r="E36" s="19"/>
      <c r="F36" s="19">
        <f t="shared" si="1"/>
        <v>0</v>
      </c>
      <c r="G36" s="19">
        <f>(3200.01+40000)*3</f>
        <v>129600.03</v>
      </c>
      <c r="H36" s="19"/>
      <c r="I36" s="19"/>
      <c r="J36" s="19"/>
      <c r="K36" s="19"/>
      <c r="L36" s="19">
        <f>G36+H36+I36+J36+K36</f>
        <v>129600.03</v>
      </c>
      <c r="M36" s="19"/>
      <c r="N36" s="19">
        <f t="shared" si="14"/>
        <v>17080</v>
      </c>
      <c r="O36" s="19">
        <f t="shared" si="14"/>
        <v>17080</v>
      </c>
      <c r="P36" s="19">
        <f t="shared" si="2"/>
        <v>34160</v>
      </c>
      <c r="Q36" s="19">
        <f t="shared" si="3"/>
        <v>163760.03</v>
      </c>
    </row>
    <row r="37" spans="1:17" s="7" customFormat="1" ht="11.25" hidden="1">
      <c r="A37" s="5"/>
      <c r="B37" s="4">
        <v>4</v>
      </c>
      <c r="C37" s="19"/>
      <c r="D37" s="19"/>
      <c r="E37" s="19"/>
      <c r="F37" s="19">
        <f t="shared" si="1"/>
        <v>0</v>
      </c>
      <c r="G37" s="19">
        <f>(3200.01+40000)*3</f>
        <v>129600.03</v>
      </c>
      <c r="H37" s="19"/>
      <c r="I37" s="19"/>
      <c r="J37" s="19"/>
      <c r="K37" s="19"/>
      <c r="L37" s="19">
        <f>G37+H37+I37+J37+K37</f>
        <v>129600.03</v>
      </c>
      <c r="M37" s="19"/>
      <c r="N37" s="19">
        <f t="shared" si="14"/>
        <v>17080</v>
      </c>
      <c r="O37" s="19">
        <f t="shared" si="14"/>
        <v>17080</v>
      </c>
      <c r="P37" s="19">
        <f t="shared" si="2"/>
        <v>34160</v>
      </c>
      <c r="Q37" s="19">
        <f t="shared" si="3"/>
        <v>163760.03</v>
      </c>
    </row>
    <row r="38" spans="1:17" s="7" customFormat="1" ht="11.25">
      <c r="A38" s="5">
        <v>7</v>
      </c>
      <c r="B38" s="4" t="s">
        <v>13</v>
      </c>
      <c r="C38" s="19">
        <v>9087773.07205859</v>
      </c>
      <c r="D38" s="19">
        <f aca="true" t="shared" si="15" ref="D38:O38">D39+D40+D41+D42</f>
        <v>0</v>
      </c>
      <c r="E38" s="19">
        <v>2744507.467761694</v>
      </c>
      <c r="F38" s="19">
        <f t="shared" si="1"/>
        <v>11832280.539820284</v>
      </c>
      <c r="G38" s="19">
        <f t="shared" si="15"/>
        <v>278400.12</v>
      </c>
      <c r="H38" s="19">
        <f t="shared" si="15"/>
        <v>0</v>
      </c>
      <c r="I38" s="19">
        <f t="shared" si="15"/>
        <v>0</v>
      </c>
      <c r="J38" s="19">
        <f t="shared" si="15"/>
        <v>0</v>
      </c>
      <c r="K38" s="19">
        <f t="shared" si="15"/>
        <v>0</v>
      </c>
      <c r="L38" s="19">
        <f t="shared" si="15"/>
        <v>278400.12</v>
      </c>
      <c r="M38" s="19">
        <f t="shared" si="15"/>
        <v>0</v>
      </c>
      <c r="N38" s="19">
        <f t="shared" si="15"/>
        <v>51240</v>
      </c>
      <c r="O38" s="19">
        <f t="shared" si="15"/>
        <v>51240</v>
      </c>
      <c r="P38" s="19">
        <f t="shared" si="2"/>
        <v>102480</v>
      </c>
      <c r="Q38" s="19">
        <f t="shared" si="3"/>
        <v>12213160.659820283</v>
      </c>
    </row>
    <row r="39" spans="1:17" s="7" customFormat="1" ht="11.25" hidden="1">
      <c r="A39" s="5"/>
      <c r="B39" s="4">
        <v>1</v>
      </c>
      <c r="C39" s="19"/>
      <c r="D39" s="19"/>
      <c r="E39" s="19"/>
      <c r="F39" s="19">
        <f t="shared" si="1"/>
        <v>0</v>
      </c>
      <c r="G39" s="19">
        <f>(3200.01+20000)*3</f>
        <v>69600.03</v>
      </c>
      <c r="H39" s="19"/>
      <c r="I39" s="19"/>
      <c r="J39" s="19"/>
      <c r="K39" s="19"/>
      <c r="L39" s="19">
        <f>G39+H39+I39+J39+K39</f>
        <v>69600.03</v>
      </c>
      <c r="M39" s="19"/>
      <c r="N39" s="19">
        <f aca="true" t="shared" si="16" ref="N39:O42">(38430+4270+8540)/4</f>
        <v>12810</v>
      </c>
      <c r="O39" s="19">
        <f t="shared" si="16"/>
        <v>12810</v>
      </c>
      <c r="P39" s="19">
        <f t="shared" si="2"/>
        <v>25620</v>
      </c>
      <c r="Q39" s="19">
        <f t="shared" si="3"/>
        <v>95220.03</v>
      </c>
    </row>
    <row r="40" spans="1:17" s="7" customFormat="1" ht="11.25" hidden="1">
      <c r="A40" s="5"/>
      <c r="B40" s="4">
        <v>2</v>
      </c>
      <c r="C40" s="19"/>
      <c r="D40" s="19"/>
      <c r="E40" s="19"/>
      <c r="F40" s="19">
        <f t="shared" si="1"/>
        <v>0</v>
      </c>
      <c r="G40" s="19">
        <f>(3200.01+20000)*3</f>
        <v>69600.03</v>
      </c>
      <c r="H40" s="19"/>
      <c r="I40" s="19"/>
      <c r="J40" s="19"/>
      <c r="K40" s="19"/>
      <c r="L40" s="19">
        <f>G40+H40+I40+J40+K40</f>
        <v>69600.03</v>
      </c>
      <c r="M40" s="19"/>
      <c r="N40" s="19">
        <f t="shared" si="16"/>
        <v>12810</v>
      </c>
      <c r="O40" s="19">
        <f t="shared" si="16"/>
        <v>12810</v>
      </c>
      <c r="P40" s="19">
        <f t="shared" si="2"/>
        <v>25620</v>
      </c>
      <c r="Q40" s="19">
        <f t="shared" si="3"/>
        <v>95220.03</v>
      </c>
    </row>
    <row r="41" spans="1:17" s="7" customFormat="1" ht="11.25" hidden="1">
      <c r="A41" s="5"/>
      <c r="B41" s="4">
        <v>3</v>
      </c>
      <c r="C41" s="19"/>
      <c r="D41" s="19"/>
      <c r="E41" s="19"/>
      <c r="F41" s="19">
        <f t="shared" si="1"/>
        <v>0</v>
      </c>
      <c r="G41" s="19">
        <f>(3200.01+20000)*3</f>
        <v>69600.03</v>
      </c>
      <c r="H41" s="19"/>
      <c r="I41" s="19"/>
      <c r="J41" s="19"/>
      <c r="K41" s="19"/>
      <c r="L41" s="19">
        <f>G41+H41+I41+J41+K41</f>
        <v>69600.03</v>
      </c>
      <c r="M41" s="19"/>
      <c r="N41" s="19">
        <f t="shared" si="16"/>
        <v>12810</v>
      </c>
      <c r="O41" s="19">
        <f t="shared" si="16"/>
        <v>12810</v>
      </c>
      <c r="P41" s="19">
        <f t="shared" si="2"/>
        <v>25620</v>
      </c>
      <c r="Q41" s="19">
        <f t="shared" si="3"/>
        <v>95220.03</v>
      </c>
    </row>
    <row r="42" spans="1:17" s="7" customFormat="1" ht="11.25" hidden="1">
      <c r="A42" s="5"/>
      <c r="B42" s="4">
        <v>4</v>
      </c>
      <c r="C42" s="19"/>
      <c r="D42" s="19"/>
      <c r="E42" s="19"/>
      <c r="F42" s="19">
        <f t="shared" si="1"/>
        <v>0</v>
      </c>
      <c r="G42" s="19">
        <f>(3200.01+20000)*3</f>
        <v>69600.03</v>
      </c>
      <c r="H42" s="19"/>
      <c r="I42" s="19"/>
      <c r="J42" s="19"/>
      <c r="K42" s="19"/>
      <c r="L42" s="19">
        <f>G42+H42+I42+J42+K42</f>
        <v>69600.03</v>
      </c>
      <c r="M42" s="19"/>
      <c r="N42" s="19">
        <f t="shared" si="16"/>
        <v>12810</v>
      </c>
      <c r="O42" s="19">
        <f t="shared" si="16"/>
        <v>12810</v>
      </c>
      <c r="P42" s="19">
        <f t="shared" si="2"/>
        <v>25620</v>
      </c>
      <c r="Q42" s="19">
        <f t="shared" si="3"/>
        <v>95220.03</v>
      </c>
    </row>
    <row r="43" spans="1:17" s="7" customFormat="1" ht="11.25">
      <c r="A43" s="5">
        <v>8</v>
      </c>
      <c r="B43" s="4" t="s">
        <v>14</v>
      </c>
      <c r="C43" s="19">
        <v>8942554.77780822</v>
      </c>
      <c r="D43" s="19">
        <f aca="true" t="shared" si="17" ref="D43:P43">D44+D45+D46+D47</f>
        <v>0</v>
      </c>
      <c r="E43" s="19">
        <v>2700651.542898082</v>
      </c>
      <c r="F43" s="19">
        <f t="shared" si="1"/>
        <v>11643206.3207063</v>
      </c>
      <c r="G43" s="19">
        <f t="shared" si="17"/>
        <v>398400.12</v>
      </c>
      <c r="H43" s="19">
        <f t="shared" si="17"/>
        <v>0</v>
      </c>
      <c r="I43" s="19">
        <f t="shared" si="17"/>
        <v>0</v>
      </c>
      <c r="J43" s="19">
        <f t="shared" si="17"/>
        <v>0</v>
      </c>
      <c r="K43" s="19">
        <f t="shared" si="17"/>
        <v>0</v>
      </c>
      <c r="L43" s="19">
        <f t="shared" si="17"/>
        <v>398400.12</v>
      </c>
      <c r="M43" s="19">
        <f t="shared" si="17"/>
        <v>0</v>
      </c>
      <c r="N43" s="19">
        <f t="shared" si="17"/>
        <v>51240</v>
      </c>
      <c r="O43" s="19">
        <f t="shared" si="17"/>
        <v>51240</v>
      </c>
      <c r="P43" s="19">
        <f t="shared" si="17"/>
        <v>102480</v>
      </c>
      <c r="Q43" s="19">
        <f t="shared" si="3"/>
        <v>12144086.4407063</v>
      </c>
    </row>
    <row r="44" spans="1:17" s="7" customFormat="1" ht="11.25" hidden="1">
      <c r="A44" s="5"/>
      <c r="B44" s="4">
        <v>1</v>
      </c>
      <c r="C44" s="19"/>
      <c r="D44" s="19"/>
      <c r="E44" s="19"/>
      <c r="F44" s="19">
        <f t="shared" si="1"/>
        <v>0</v>
      </c>
      <c r="G44" s="19">
        <f>(3200.01+30000)*3</f>
        <v>99600.03</v>
      </c>
      <c r="H44" s="19"/>
      <c r="I44" s="19"/>
      <c r="J44" s="19"/>
      <c r="K44" s="19"/>
      <c r="L44" s="19">
        <f>G44+H44+I44+J44+K44</f>
        <v>99600.03</v>
      </c>
      <c r="M44" s="19"/>
      <c r="N44" s="19">
        <f aca="true" t="shared" si="18" ref="N44:O47">(42700+4270+4270)/4</f>
        <v>12810</v>
      </c>
      <c r="O44" s="19">
        <f t="shared" si="18"/>
        <v>12810</v>
      </c>
      <c r="P44" s="19">
        <f aca="true" t="shared" si="19" ref="P44:P102">N44+O44</f>
        <v>25620</v>
      </c>
      <c r="Q44" s="19">
        <f t="shared" si="3"/>
        <v>125220.03</v>
      </c>
    </row>
    <row r="45" spans="1:17" s="7" customFormat="1" ht="11.25" hidden="1">
      <c r="A45" s="5"/>
      <c r="B45" s="4">
        <v>2</v>
      </c>
      <c r="C45" s="19"/>
      <c r="D45" s="19"/>
      <c r="E45" s="19"/>
      <c r="F45" s="19">
        <f t="shared" si="1"/>
        <v>0</v>
      </c>
      <c r="G45" s="19">
        <f>(3200.01+30000)*3</f>
        <v>99600.03</v>
      </c>
      <c r="H45" s="19"/>
      <c r="I45" s="19"/>
      <c r="J45" s="19"/>
      <c r="K45" s="19"/>
      <c r="L45" s="19">
        <f>G45+H45+I45+J45+K45</f>
        <v>99600.03</v>
      </c>
      <c r="M45" s="19"/>
      <c r="N45" s="19">
        <f t="shared" si="18"/>
        <v>12810</v>
      </c>
      <c r="O45" s="19">
        <f t="shared" si="18"/>
        <v>12810</v>
      </c>
      <c r="P45" s="19">
        <f t="shared" si="19"/>
        <v>25620</v>
      </c>
      <c r="Q45" s="19">
        <f t="shared" si="3"/>
        <v>125220.03</v>
      </c>
    </row>
    <row r="46" spans="1:17" s="7" customFormat="1" ht="11.25" hidden="1">
      <c r="A46" s="5"/>
      <c r="B46" s="4">
        <v>3</v>
      </c>
      <c r="C46" s="19"/>
      <c r="D46" s="19"/>
      <c r="E46" s="19"/>
      <c r="F46" s="19">
        <f t="shared" si="1"/>
        <v>0</v>
      </c>
      <c r="G46" s="19">
        <f>(3200.01+30000)*3</f>
        <v>99600.03</v>
      </c>
      <c r="H46" s="19"/>
      <c r="I46" s="19"/>
      <c r="J46" s="19"/>
      <c r="K46" s="19"/>
      <c r="L46" s="19">
        <f>G46+H46+I46+J46+K46</f>
        <v>99600.03</v>
      </c>
      <c r="M46" s="19"/>
      <c r="N46" s="19">
        <f t="shared" si="18"/>
        <v>12810</v>
      </c>
      <c r="O46" s="19">
        <f t="shared" si="18"/>
        <v>12810</v>
      </c>
      <c r="P46" s="19">
        <f t="shared" si="19"/>
        <v>25620</v>
      </c>
      <c r="Q46" s="19">
        <f t="shared" si="3"/>
        <v>125220.03</v>
      </c>
    </row>
    <row r="47" spans="1:17" s="7" customFormat="1" ht="11.25" hidden="1">
      <c r="A47" s="5"/>
      <c r="B47" s="4">
        <v>4</v>
      </c>
      <c r="C47" s="19"/>
      <c r="D47" s="19"/>
      <c r="E47" s="19"/>
      <c r="F47" s="19">
        <f t="shared" si="1"/>
        <v>0</v>
      </c>
      <c r="G47" s="19">
        <f>(3200.01+30000)*3</f>
        <v>99600.03</v>
      </c>
      <c r="H47" s="19"/>
      <c r="I47" s="19"/>
      <c r="J47" s="19"/>
      <c r="K47" s="19"/>
      <c r="L47" s="19">
        <f>G47+H47+I47+J47+K47</f>
        <v>99600.03</v>
      </c>
      <c r="M47" s="19"/>
      <c r="N47" s="19">
        <f t="shared" si="18"/>
        <v>12810</v>
      </c>
      <c r="O47" s="19">
        <f t="shared" si="18"/>
        <v>12810</v>
      </c>
      <c r="P47" s="19">
        <f t="shared" si="19"/>
        <v>25620</v>
      </c>
      <c r="Q47" s="19">
        <f t="shared" si="3"/>
        <v>125220.03</v>
      </c>
    </row>
    <row r="48" spans="1:17" s="7" customFormat="1" ht="11.25">
      <c r="A48" s="5">
        <v>9</v>
      </c>
      <c r="B48" s="4" t="s">
        <v>15</v>
      </c>
      <c r="C48" s="19">
        <v>9618247.31376668</v>
      </c>
      <c r="D48" s="19">
        <f aca="true" t="shared" si="20" ref="D48:O48">D49+D50+D51+D52</f>
        <v>0</v>
      </c>
      <c r="E48" s="19">
        <v>2904710.6887575374</v>
      </c>
      <c r="F48" s="19">
        <f t="shared" si="1"/>
        <v>12522958.002524218</v>
      </c>
      <c r="G48" s="19">
        <f t="shared" si="20"/>
        <v>158400.12</v>
      </c>
      <c r="H48" s="19">
        <f t="shared" si="20"/>
        <v>0</v>
      </c>
      <c r="I48" s="19">
        <f t="shared" si="20"/>
        <v>0</v>
      </c>
      <c r="J48" s="19">
        <f t="shared" si="20"/>
        <v>0</v>
      </c>
      <c r="K48" s="19">
        <f t="shared" si="20"/>
        <v>0</v>
      </c>
      <c r="L48" s="19">
        <f t="shared" si="20"/>
        <v>158400.12</v>
      </c>
      <c r="M48" s="19">
        <f t="shared" si="20"/>
        <v>0</v>
      </c>
      <c r="N48" s="19">
        <f t="shared" si="20"/>
        <v>46970</v>
      </c>
      <c r="O48" s="19">
        <f t="shared" si="20"/>
        <v>46970</v>
      </c>
      <c r="P48" s="19">
        <f t="shared" si="19"/>
        <v>93940</v>
      </c>
      <c r="Q48" s="19">
        <f t="shared" si="3"/>
        <v>12775298.122524217</v>
      </c>
    </row>
    <row r="49" spans="1:17" s="7" customFormat="1" ht="11.25" hidden="1">
      <c r="A49" s="5"/>
      <c r="B49" s="4">
        <v>1</v>
      </c>
      <c r="C49" s="19"/>
      <c r="D49" s="19"/>
      <c r="E49" s="19"/>
      <c r="F49" s="19">
        <f t="shared" si="1"/>
        <v>0</v>
      </c>
      <c r="G49" s="19">
        <f>(3200.01+10000)*3</f>
        <v>39600.03</v>
      </c>
      <c r="H49" s="19"/>
      <c r="I49" s="19"/>
      <c r="J49" s="19"/>
      <c r="K49" s="19"/>
      <c r="L49" s="19">
        <f>G49+H49+I49+J49+K49</f>
        <v>39600.03</v>
      </c>
      <c r="M49" s="19"/>
      <c r="N49" s="19">
        <f aca="true" t="shared" si="21" ref="N49:O52">(38430+8540)/4</f>
        <v>11742.5</v>
      </c>
      <c r="O49" s="19">
        <f t="shared" si="21"/>
        <v>11742.5</v>
      </c>
      <c r="P49" s="19">
        <f t="shared" si="19"/>
        <v>23485</v>
      </c>
      <c r="Q49" s="19">
        <f t="shared" si="3"/>
        <v>63085.03</v>
      </c>
    </row>
    <row r="50" spans="1:17" s="7" customFormat="1" ht="11.25" hidden="1">
      <c r="A50" s="5"/>
      <c r="B50" s="4">
        <v>2</v>
      </c>
      <c r="C50" s="19"/>
      <c r="D50" s="19"/>
      <c r="E50" s="19"/>
      <c r="F50" s="19">
        <f t="shared" si="1"/>
        <v>0</v>
      </c>
      <c r="G50" s="19">
        <f>(3200.01+10000)*3</f>
        <v>39600.03</v>
      </c>
      <c r="H50" s="19"/>
      <c r="I50" s="19"/>
      <c r="J50" s="19"/>
      <c r="K50" s="19"/>
      <c r="L50" s="19">
        <f>G50+H50+I50+J50+K50</f>
        <v>39600.03</v>
      </c>
      <c r="M50" s="19"/>
      <c r="N50" s="19">
        <f t="shared" si="21"/>
        <v>11742.5</v>
      </c>
      <c r="O50" s="19">
        <f t="shared" si="21"/>
        <v>11742.5</v>
      </c>
      <c r="P50" s="19">
        <f t="shared" si="19"/>
        <v>23485</v>
      </c>
      <c r="Q50" s="19">
        <f t="shared" si="3"/>
        <v>63085.03</v>
      </c>
    </row>
    <row r="51" spans="1:17" s="7" customFormat="1" ht="11.25" hidden="1">
      <c r="A51" s="5"/>
      <c r="B51" s="4">
        <v>3</v>
      </c>
      <c r="C51" s="19"/>
      <c r="D51" s="19"/>
      <c r="E51" s="19"/>
      <c r="F51" s="19">
        <f t="shared" si="1"/>
        <v>0</v>
      </c>
      <c r="G51" s="19">
        <f>(3200.01+10000)*3</f>
        <v>39600.03</v>
      </c>
      <c r="H51" s="19"/>
      <c r="I51" s="19"/>
      <c r="J51" s="19"/>
      <c r="K51" s="19"/>
      <c r="L51" s="19">
        <f>G51+H51+I51+J51+K51</f>
        <v>39600.03</v>
      </c>
      <c r="M51" s="19"/>
      <c r="N51" s="19">
        <f t="shared" si="21"/>
        <v>11742.5</v>
      </c>
      <c r="O51" s="19">
        <f t="shared" si="21"/>
        <v>11742.5</v>
      </c>
      <c r="P51" s="19">
        <f t="shared" si="19"/>
        <v>23485</v>
      </c>
      <c r="Q51" s="19">
        <f t="shared" si="3"/>
        <v>63085.03</v>
      </c>
    </row>
    <row r="52" spans="1:17" s="7" customFormat="1" ht="11.25" hidden="1">
      <c r="A52" s="5"/>
      <c r="B52" s="4">
        <v>4</v>
      </c>
      <c r="C52" s="19"/>
      <c r="D52" s="19"/>
      <c r="E52" s="19"/>
      <c r="F52" s="19">
        <f t="shared" si="1"/>
        <v>0</v>
      </c>
      <c r="G52" s="19">
        <f>(3200.01+10000)*3</f>
        <v>39600.03</v>
      </c>
      <c r="H52" s="19"/>
      <c r="I52" s="19"/>
      <c r="J52" s="19"/>
      <c r="K52" s="19"/>
      <c r="L52" s="19">
        <f>G52+H52+I52+J52+K52</f>
        <v>39600.03</v>
      </c>
      <c r="M52" s="19"/>
      <c r="N52" s="19">
        <f t="shared" si="21"/>
        <v>11742.5</v>
      </c>
      <c r="O52" s="19">
        <f t="shared" si="21"/>
        <v>11742.5</v>
      </c>
      <c r="P52" s="19">
        <f t="shared" si="19"/>
        <v>23485</v>
      </c>
      <c r="Q52" s="19">
        <f t="shared" si="3"/>
        <v>63085.03</v>
      </c>
    </row>
    <row r="53" spans="1:17" s="7" customFormat="1" ht="11.25">
      <c r="A53" s="5">
        <v>10</v>
      </c>
      <c r="B53" s="4" t="s">
        <v>16</v>
      </c>
      <c r="C53" s="19">
        <v>6526006.923475649</v>
      </c>
      <c r="D53" s="19">
        <f aca="true" t="shared" si="22" ref="D53:O53">D54+D55+D56+D57</f>
        <v>0</v>
      </c>
      <c r="E53" s="19">
        <v>1970854.090889646</v>
      </c>
      <c r="F53" s="19">
        <f t="shared" si="1"/>
        <v>8496861.014365295</v>
      </c>
      <c r="G53" s="19">
        <f t="shared" si="22"/>
        <v>38400.12</v>
      </c>
      <c r="H53" s="19">
        <f t="shared" si="22"/>
        <v>0</v>
      </c>
      <c r="I53" s="19">
        <f t="shared" si="22"/>
        <v>0</v>
      </c>
      <c r="J53" s="19">
        <f t="shared" si="22"/>
        <v>0</v>
      </c>
      <c r="K53" s="19">
        <f t="shared" si="22"/>
        <v>0</v>
      </c>
      <c r="L53" s="19">
        <f t="shared" si="22"/>
        <v>38400.12</v>
      </c>
      <c r="M53" s="19">
        <f t="shared" si="22"/>
        <v>0</v>
      </c>
      <c r="N53" s="19">
        <f t="shared" si="22"/>
        <v>38430</v>
      </c>
      <c r="O53" s="19">
        <f t="shared" si="22"/>
        <v>38430</v>
      </c>
      <c r="P53" s="19">
        <f t="shared" si="19"/>
        <v>76860</v>
      </c>
      <c r="Q53" s="19">
        <f t="shared" si="3"/>
        <v>8612121.134365294</v>
      </c>
    </row>
    <row r="54" spans="1:17" s="7" customFormat="1" ht="11.25" hidden="1">
      <c r="A54" s="5"/>
      <c r="B54" s="4">
        <v>1</v>
      </c>
      <c r="C54" s="19"/>
      <c r="D54" s="19"/>
      <c r="E54" s="19"/>
      <c r="F54" s="19">
        <f t="shared" si="1"/>
        <v>0</v>
      </c>
      <c r="G54" s="19">
        <f>3200.01*3</f>
        <v>9600.03</v>
      </c>
      <c r="H54" s="19"/>
      <c r="I54" s="19"/>
      <c r="J54" s="19"/>
      <c r="K54" s="19"/>
      <c r="L54" s="19">
        <f>G54+H54+I54+J54+K54</f>
        <v>9600.03</v>
      </c>
      <c r="M54" s="19"/>
      <c r="N54" s="19">
        <f aca="true" t="shared" si="23" ref="N54:O57">38430/4</f>
        <v>9607.5</v>
      </c>
      <c r="O54" s="19">
        <f t="shared" si="23"/>
        <v>9607.5</v>
      </c>
      <c r="P54" s="19">
        <f t="shared" si="19"/>
        <v>19215</v>
      </c>
      <c r="Q54" s="19">
        <f t="shared" si="3"/>
        <v>28815.03</v>
      </c>
    </row>
    <row r="55" spans="1:17" s="7" customFormat="1" ht="11.25" hidden="1">
      <c r="A55" s="5"/>
      <c r="B55" s="4">
        <v>2</v>
      </c>
      <c r="C55" s="19"/>
      <c r="D55" s="19"/>
      <c r="E55" s="19"/>
      <c r="F55" s="19">
        <f t="shared" si="1"/>
        <v>0</v>
      </c>
      <c r="G55" s="19">
        <f>3200.01*3</f>
        <v>9600.03</v>
      </c>
      <c r="H55" s="19"/>
      <c r="I55" s="19"/>
      <c r="J55" s="19"/>
      <c r="K55" s="19"/>
      <c r="L55" s="19">
        <f>G55+H55+I55+J55+K55</f>
        <v>9600.03</v>
      </c>
      <c r="M55" s="19"/>
      <c r="N55" s="19">
        <f t="shared" si="23"/>
        <v>9607.5</v>
      </c>
      <c r="O55" s="19">
        <f t="shared" si="23"/>
        <v>9607.5</v>
      </c>
      <c r="P55" s="19">
        <f t="shared" si="19"/>
        <v>19215</v>
      </c>
      <c r="Q55" s="19">
        <f t="shared" si="3"/>
        <v>28815.03</v>
      </c>
    </row>
    <row r="56" spans="1:17" s="7" customFormat="1" ht="11.25" hidden="1">
      <c r="A56" s="5"/>
      <c r="B56" s="4">
        <v>3</v>
      </c>
      <c r="C56" s="19"/>
      <c r="D56" s="19"/>
      <c r="E56" s="19"/>
      <c r="F56" s="19">
        <f t="shared" si="1"/>
        <v>0</v>
      </c>
      <c r="G56" s="19">
        <f>3200.01*3</f>
        <v>9600.03</v>
      </c>
      <c r="H56" s="19"/>
      <c r="I56" s="19"/>
      <c r="J56" s="19"/>
      <c r="K56" s="19"/>
      <c r="L56" s="19">
        <f>G56+H56+I56+J56+K56</f>
        <v>9600.03</v>
      </c>
      <c r="M56" s="19"/>
      <c r="N56" s="19">
        <f t="shared" si="23"/>
        <v>9607.5</v>
      </c>
      <c r="O56" s="19">
        <f t="shared" si="23"/>
        <v>9607.5</v>
      </c>
      <c r="P56" s="19">
        <f t="shared" si="19"/>
        <v>19215</v>
      </c>
      <c r="Q56" s="19">
        <f t="shared" si="3"/>
        <v>28815.03</v>
      </c>
    </row>
    <row r="57" spans="1:17" s="7" customFormat="1" ht="11.25" hidden="1">
      <c r="A57" s="5"/>
      <c r="B57" s="4">
        <v>4</v>
      </c>
      <c r="C57" s="19"/>
      <c r="D57" s="19"/>
      <c r="E57" s="19"/>
      <c r="F57" s="19">
        <f t="shared" si="1"/>
        <v>0</v>
      </c>
      <c r="G57" s="19">
        <f>3200.01*3</f>
        <v>9600.03</v>
      </c>
      <c r="H57" s="19"/>
      <c r="I57" s="19"/>
      <c r="J57" s="19"/>
      <c r="K57" s="19"/>
      <c r="L57" s="19">
        <f>G57+H57+I57+J57+K57</f>
        <v>9600.03</v>
      </c>
      <c r="M57" s="19"/>
      <c r="N57" s="19">
        <f t="shared" si="23"/>
        <v>9607.5</v>
      </c>
      <c r="O57" s="19">
        <f t="shared" si="23"/>
        <v>9607.5</v>
      </c>
      <c r="P57" s="19">
        <f t="shared" si="19"/>
        <v>19215</v>
      </c>
      <c r="Q57" s="19">
        <f t="shared" si="3"/>
        <v>28815.03</v>
      </c>
    </row>
    <row r="58" spans="1:17" s="7" customFormat="1" ht="11.25">
      <c r="A58" s="5">
        <v>11</v>
      </c>
      <c r="B58" s="4" t="s">
        <v>17</v>
      </c>
      <c r="C58" s="19">
        <v>8956799.699306348</v>
      </c>
      <c r="D58" s="19">
        <f aca="true" t="shared" si="24" ref="D58:O58">D59+D60+D61+D62</f>
        <v>0</v>
      </c>
      <c r="E58" s="19">
        <v>2704953.509190517</v>
      </c>
      <c r="F58" s="19">
        <f t="shared" si="1"/>
        <v>11661753.208496865</v>
      </c>
      <c r="G58" s="19">
        <f t="shared" si="24"/>
        <v>38400.12</v>
      </c>
      <c r="H58" s="19">
        <f t="shared" si="24"/>
        <v>0</v>
      </c>
      <c r="I58" s="19">
        <f t="shared" si="24"/>
        <v>0</v>
      </c>
      <c r="J58" s="19">
        <f t="shared" si="24"/>
        <v>0</v>
      </c>
      <c r="K58" s="19">
        <f t="shared" si="24"/>
        <v>0</v>
      </c>
      <c r="L58" s="19">
        <f t="shared" si="24"/>
        <v>38400.12</v>
      </c>
      <c r="M58" s="19">
        <f t="shared" si="24"/>
        <v>0</v>
      </c>
      <c r="N58" s="19">
        <f t="shared" si="24"/>
        <v>46970</v>
      </c>
      <c r="O58" s="19">
        <f t="shared" si="24"/>
        <v>46970</v>
      </c>
      <c r="P58" s="19">
        <f t="shared" si="19"/>
        <v>93940</v>
      </c>
      <c r="Q58" s="19">
        <f t="shared" si="3"/>
        <v>11794093.328496864</v>
      </c>
    </row>
    <row r="59" spans="1:17" s="7" customFormat="1" ht="11.25" hidden="1">
      <c r="A59" s="5"/>
      <c r="B59" s="4">
        <v>1</v>
      </c>
      <c r="C59" s="19"/>
      <c r="D59" s="19"/>
      <c r="E59" s="19"/>
      <c r="F59" s="19">
        <f t="shared" si="1"/>
        <v>0</v>
      </c>
      <c r="G59" s="19">
        <f>3200.01*3</f>
        <v>9600.03</v>
      </c>
      <c r="H59" s="19"/>
      <c r="I59" s="19"/>
      <c r="J59" s="19"/>
      <c r="K59" s="19"/>
      <c r="L59" s="19">
        <f>G59+H59+I59+J59+K59</f>
        <v>9600.03</v>
      </c>
      <c r="M59" s="19"/>
      <c r="N59" s="19">
        <f aca="true" t="shared" si="25" ref="N59:O62">46970/4</f>
        <v>11742.5</v>
      </c>
      <c r="O59" s="19">
        <f t="shared" si="25"/>
        <v>11742.5</v>
      </c>
      <c r="P59" s="19">
        <f t="shared" si="19"/>
        <v>23485</v>
      </c>
      <c r="Q59" s="19">
        <f t="shared" si="3"/>
        <v>33085.03</v>
      </c>
    </row>
    <row r="60" spans="1:17" s="7" customFormat="1" ht="11.25" hidden="1">
      <c r="A60" s="5"/>
      <c r="B60" s="4">
        <v>2</v>
      </c>
      <c r="C60" s="19"/>
      <c r="D60" s="19"/>
      <c r="E60" s="19"/>
      <c r="F60" s="19">
        <f t="shared" si="1"/>
        <v>0</v>
      </c>
      <c r="G60" s="19">
        <f>3200.01*3</f>
        <v>9600.03</v>
      </c>
      <c r="H60" s="19"/>
      <c r="I60" s="19"/>
      <c r="J60" s="19"/>
      <c r="K60" s="19"/>
      <c r="L60" s="19">
        <f>G60+H60+I60+J60+K60</f>
        <v>9600.03</v>
      </c>
      <c r="M60" s="19"/>
      <c r="N60" s="19">
        <f t="shared" si="25"/>
        <v>11742.5</v>
      </c>
      <c r="O60" s="19">
        <f t="shared" si="25"/>
        <v>11742.5</v>
      </c>
      <c r="P60" s="19">
        <f t="shared" si="19"/>
        <v>23485</v>
      </c>
      <c r="Q60" s="19">
        <f t="shared" si="3"/>
        <v>33085.03</v>
      </c>
    </row>
    <row r="61" spans="1:17" s="7" customFormat="1" ht="11.25" hidden="1">
      <c r="A61" s="5"/>
      <c r="B61" s="4">
        <v>3</v>
      </c>
      <c r="C61" s="19"/>
      <c r="D61" s="19"/>
      <c r="E61" s="19"/>
      <c r="F61" s="19">
        <f t="shared" si="1"/>
        <v>0</v>
      </c>
      <c r="G61" s="19">
        <f>3200.01*3</f>
        <v>9600.03</v>
      </c>
      <c r="H61" s="19"/>
      <c r="I61" s="19"/>
      <c r="J61" s="19"/>
      <c r="K61" s="19"/>
      <c r="L61" s="19">
        <f>G61+H61+I61+J61+K61</f>
        <v>9600.03</v>
      </c>
      <c r="M61" s="19"/>
      <c r="N61" s="19">
        <f t="shared" si="25"/>
        <v>11742.5</v>
      </c>
      <c r="O61" s="19">
        <f t="shared" si="25"/>
        <v>11742.5</v>
      </c>
      <c r="P61" s="19">
        <f t="shared" si="19"/>
        <v>23485</v>
      </c>
      <c r="Q61" s="19">
        <f t="shared" si="3"/>
        <v>33085.03</v>
      </c>
    </row>
    <row r="62" spans="1:17" s="7" customFormat="1" ht="11.25" hidden="1">
      <c r="A62" s="5"/>
      <c r="B62" s="4">
        <v>4</v>
      </c>
      <c r="C62" s="19"/>
      <c r="D62" s="19"/>
      <c r="E62" s="19"/>
      <c r="F62" s="19">
        <f t="shared" si="1"/>
        <v>0</v>
      </c>
      <c r="G62" s="19">
        <f>3200.01*3</f>
        <v>9600.03</v>
      </c>
      <c r="H62" s="19"/>
      <c r="I62" s="19"/>
      <c r="J62" s="19"/>
      <c r="K62" s="19"/>
      <c r="L62" s="19">
        <f>G62+H62+I62+J62+K62</f>
        <v>9600.03</v>
      </c>
      <c r="M62" s="19"/>
      <c r="N62" s="19">
        <f t="shared" si="25"/>
        <v>11742.5</v>
      </c>
      <c r="O62" s="19">
        <f t="shared" si="25"/>
        <v>11742.5</v>
      </c>
      <c r="P62" s="19">
        <f t="shared" si="19"/>
        <v>23485</v>
      </c>
      <c r="Q62" s="19">
        <f t="shared" si="3"/>
        <v>33085.03</v>
      </c>
    </row>
    <row r="63" spans="1:17" s="7" customFormat="1" ht="11.25">
      <c r="A63" s="5">
        <v>12</v>
      </c>
      <c r="B63" s="4" t="s">
        <v>18</v>
      </c>
      <c r="C63" s="19">
        <v>9154729.78739975</v>
      </c>
      <c r="D63" s="19">
        <f aca="true" t="shared" si="26" ref="D63:O63">D64+D65+D66+D67</f>
        <v>0</v>
      </c>
      <c r="E63" s="19">
        <v>2764728.3957947246</v>
      </c>
      <c r="F63" s="19">
        <f t="shared" si="1"/>
        <v>11919458.183194475</v>
      </c>
      <c r="G63" s="19">
        <f t="shared" si="26"/>
        <v>278400.12</v>
      </c>
      <c r="H63" s="19">
        <f t="shared" si="26"/>
        <v>0</v>
      </c>
      <c r="I63" s="19">
        <f t="shared" si="26"/>
        <v>0</v>
      </c>
      <c r="J63" s="19">
        <f t="shared" si="26"/>
        <v>0</v>
      </c>
      <c r="K63" s="19">
        <f t="shared" si="26"/>
        <v>0</v>
      </c>
      <c r="L63" s="19">
        <f t="shared" si="26"/>
        <v>278400.12</v>
      </c>
      <c r="M63" s="19">
        <f t="shared" si="26"/>
        <v>0</v>
      </c>
      <c r="N63" s="19">
        <f t="shared" si="26"/>
        <v>55510</v>
      </c>
      <c r="O63" s="19">
        <f t="shared" si="26"/>
        <v>55510</v>
      </c>
      <c r="P63" s="19">
        <f t="shared" si="19"/>
        <v>111020</v>
      </c>
      <c r="Q63" s="19">
        <f t="shared" si="3"/>
        <v>12308878.303194474</v>
      </c>
    </row>
    <row r="64" spans="1:17" s="7" customFormat="1" ht="11.25" hidden="1">
      <c r="A64" s="5"/>
      <c r="B64" s="4">
        <v>1</v>
      </c>
      <c r="C64" s="19"/>
      <c r="D64" s="19"/>
      <c r="E64" s="19"/>
      <c r="F64" s="19">
        <f t="shared" si="1"/>
        <v>0</v>
      </c>
      <c r="G64" s="19">
        <f>(3200.01+20000)*3</f>
        <v>69600.03</v>
      </c>
      <c r="H64" s="19"/>
      <c r="I64" s="19"/>
      <c r="J64" s="19"/>
      <c r="K64" s="19"/>
      <c r="L64" s="19">
        <f>G64+H64+I64+J64+K64</f>
        <v>69600.03</v>
      </c>
      <c r="M64" s="19"/>
      <c r="N64" s="19">
        <f aca="true" t="shared" si="27" ref="N64:O67">(42700+8540+4270)/4</f>
        <v>13877.5</v>
      </c>
      <c r="O64" s="19">
        <f t="shared" si="27"/>
        <v>13877.5</v>
      </c>
      <c r="P64" s="19">
        <f t="shared" si="19"/>
        <v>27755</v>
      </c>
      <c r="Q64" s="19">
        <f t="shared" si="3"/>
        <v>97355.03</v>
      </c>
    </row>
    <row r="65" spans="1:17" s="7" customFormat="1" ht="11.25" hidden="1">
      <c r="A65" s="5"/>
      <c r="B65" s="4">
        <v>2</v>
      </c>
      <c r="C65" s="19"/>
      <c r="D65" s="19"/>
      <c r="E65" s="19"/>
      <c r="F65" s="19">
        <f t="shared" si="1"/>
        <v>0</v>
      </c>
      <c r="G65" s="19">
        <f>(3200.01+20000)*3</f>
        <v>69600.03</v>
      </c>
      <c r="H65" s="19"/>
      <c r="I65" s="19"/>
      <c r="J65" s="19"/>
      <c r="K65" s="19"/>
      <c r="L65" s="19">
        <f>G65+H65+I65+J65+K65</f>
        <v>69600.03</v>
      </c>
      <c r="M65" s="19"/>
      <c r="N65" s="19">
        <f t="shared" si="27"/>
        <v>13877.5</v>
      </c>
      <c r="O65" s="19">
        <f t="shared" si="27"/>
        <v>13877.5</v>
      </c>
      <c r="P65" s="19">
        <f t="shared" si="19"/>
        <v>27755</v>
      </c>
      <c r="Q65" s="19">
        <f t="shared" si="3"/>
        <v>97355.03</v>
      </c>
    </row>
    <row r="66" spans="1:17" s="7" customFormat="1" ht="11.25" hidden="1">
      <c r="A66" s="5"/>
      <c r="B66" s="4">
        <v>3</v>
      </c>
      <c r="C66" s="19"/>
      <c r="D66" s="19"/>
      <c r="E66" s="19"/>
      <c r="F66" s="19">
        <f t="shared" si="1"/>
        <v>0</v>
      </c>
      <c r="G66" s="19">
        <f>(3200.01+20000)*3</f>
        <v>69600.03</v>
      </c>
      <c r="H66" s="19"/>
      <c r="I66" s="19"/>
      <c r="J66" s="19"/>
      <c r="K66" s="19"/>
      <c r="L66" s="19">
        <f>G66+H66+I66+J66+K66</f>
        <v>69600.03</v>
      </c>
      <c r="M66" s="19"/>
      <c r="N66" s="19">
        <f t="shared" si="27"/>
        <v>13877.5</v>
      </c>
      <c r="O66" s="19">
        <f t="shared" si="27"/>
        <v>13877.5</v>
      </c>
      <c r="P66" s="19">
        <f t="shared" si="19"/>
        <v>27755</v>
      </c>
      <c r="Q66" s="19">
        <f t="shared" si="3"/>
        <v>97355.03</v>
      </c>
    </row>
    <row r="67" spans="1:17" s="7" customFormat="1" ht="11.25" hidden="1">
      <c r="A67" s="5"/>
      <c r="B67" s="4">
        <v>4</v>
      </c>
      <c r="C67" s="19"/>
      <c r="D67" s="19"/>
      <c r="E67" s="19"/>
      <c r="F67" s="19">
        <f t="shared" si="1"/>
        <v>0</v>
      </c>
      <c r="G67" s="19">
        <f>(3200.01+20000)*3</f>
        <v>69600.03</v>
      </c>
      <c r="H67" s="19"/>
      <c r="I67" s="19"/>
      <c r="J67" s="19"/>
      <c r="K67" s="19"/>
      <c r="L67" s="19">
        <f>G67+H67+I67+J67+K67</f>
        <v>69600.03</v>
      </c>
      <c r="M67" s="19"/>
      <c r="N67" s="19">
        <f t="shared" si="27"/>
        <v>13877.5</v>
      </c>
      <c r="O67" s="19">
        <f t="shared" si="27"/>
        <v>13877.5</v>
      </c>
      <c r="P67" s="19">
        <f t="shared" si="19"/>
        <v>27755</v>
      </c>
      <c r="Q67" s="19">
        <f t="shared" si="3"/>
        <v>97355.03</v>
      </c>
    </row>
    <row r="68" spans="1:17" s="7" customFormat="1" ht="11.25">
      <c r="A68" s="5">
        <v>13</v>
      </c>
      <c r="B68" s="4" t="s">
        <v>19</v>
      </c>
      <c r="C68" s="19">
        <v>12545699.392550247</v>
      </c>
      <c r="D68" s="19">
        <f aca="true" t="shared" si="28" ref="D68:O68">D69+D70+D71+D72</f>
        <v>0</v>
      </c>
      <c r="E68" s="19">
        <v>3788801.2165501746</v>
      </c>
      <c r="F68" s="19">
        <f t="shared" si="1"/>
        <v>16334500.609100422</v>
      </c>
      <c r="G68" s="19">
        <f t="shared" si="28"/>
        <v>278400.12</v>
      </c>
      <c r="H68" s="19">
        <f t="shared" si="28"/>
        <v>0</v>
      </c>
      <c r="I68" s="19">
        <f t="shared" si="28"/>
        <v>0</v>
      </c>
      <c r="J68" s="19">
        <f t="shared" si="28"/>
        <v>0</v>
      </c>
      <c r="K68" s="19">
        <f t="shared" si="28"/>
        <v>0</v>
      </c>
      <c r="L68" s="19">
        <f t="shared" si="28"/>
        <v>278400.12</v>
      </c>
      <c r="M68" s="19">
        <f t="shared" si="28"/>
        <v>0</v>
      </c>
      <c r="N68" s="19">
        <f t="shared" si="28"/>
        <v>81130</v>
      </c>
      <c r="O68" s="19">
        <f t="shared" si="28"/>
        <v>81130</v>
      </c>
      <c r="P68" s="19">
        <f t="shared" si="19"/>
        <v>162260</v>
      </c>
      <c r="Q68" s="19">
        <f t="shared" si="3"/>
        <v>16775160.729100421</v>
      </c>
    </row>
    <row r="69" spans="1:17" s="7" customFormat="1" ht="11.25" hidden="1">
      <c r="A69" s="5"/>
      <c r="B69" s="4">
        <v>1</v>
      </c>
      <c r="C69" s="19"/>
      <c r="D69" s="19"/>
      <c r="E69" s="19"/>
      <c r="F69" s="19">
        <f t="shared" si="1"/>
        <v>0</v>
      </c>
      <c r="G69" s="19">
        <f>(3200.01+20000)*3</f>
        <v>69600.03</v>
      </c>
      <c r="H69" s="19"/>
      <c r="I69" s="19"/>
      <c r="J69" s="19"/>
      <c r="K69" s="19"/>
      <c r="L69" s="19">
        <f>G69+H69+I69+J69+K69</f>
        <v>69600.03</v>
      </c>
      <c r="M69" s="19"/>
      <c r="N69" s="19">
        <f aca="true" t="shared" si="29" ref="N69:O72">(72590+4270+4270)/4</f>
        <v>20282.5</v>
      </c>
      <c r="O69" s="19">
        <f t="shared" si="29"/>
        <v>20282.5</v>
      </c>
      <c r="P69" s="19">
        <f t="shared" si="19"/>
        <v>40565</v>
      </c>
      <c r="Q69" s="19">
        <f t="shared" si="3"/>
        <v>110165.03</v>
      </c>
    </row>
    <row r="70" spans="1:17" s="7" customFormat="1" ht="11.25" hidden="1">
      <c r="A70" s="5"/>
      <c r="B70" s="4">
        <v>2</v>
      </c>
      <c r="C70" s="19"/>
      <c r="D70" s="19"/>
      <c r="E70" s="19"/>
      <c r="F70" s="19">
        <f t="shared" si="1"/>
        <v>0</v>
      </c>
      <c r="G70" s="19">
        <f>(3200.01+20000)*3</f>
        <v>69600.03</v>
      </c>
      <c r="H70" s="19"/>
      <c r="I70" s="19"/>
      <c r="J70" s="19"/>
      <c r="K70" s="19"/>
      <c r="L70" s="19">
        <f>G70+H70+I70+J70+K70</f>
        <v>69600.03</v>
      </c>
      <c r="M70" s="19"/>
      <c r="N70" s="19">
        <f t="shared" si="29"/>
        <v>20282.5</v>
      </c>
      <c r="O70" s="19">
        <f t="shared" si="29"/>
        <v>20282.5</v>
      </c>
      <c r="P70" s="19">
        <f t="shared" si="19"/>
        <v>40565</v>
      </c>
      <c r="Q70" s="19">
        <f t="shared" si="3"/>
        <v>110165.03</v>
      </c>
    </row>
    <row r="71" spans="1:17" s="7" customFormat="1" ht="11.25" hidden="1">
      <c r="A71" s="5"/>
      <c r="B71" s="4">
        <v>3</v>
      </c>
      <c r="C71" s="19"/>
      <c r="D71" s="19"/>
      <c r="E71" s="19"/>
      <c r="F71" s="19">
        <f t="shared" si="1"/>
        <v>0</v>
      </c>
      <c r="G71" s="19">
        <f>(3200.01+20000)*3</f>
        <v>69600.03</v>
      </c>
      <c r="H71" s="19"/>
      <c r="I71" s="19"/>
      <c r="J71" s="19"/>
      <c r="K71" s="19"/>
      <c r="L71" s="19">
        <f>G71+H71+I71+J71+K71</f>
        <v>69600.03</v>
      </c>
      <c r="M71" s="19"/>
      <c r="N71" s="19">
        <f t="shared" si="29"/>
        <v>20282.5</v>
      </c>
      <c r="O71" s="19">
        <f t="shared" si="29"/>
        <v>20282.5</v>
      </c>
      <c r="P71" s="19">
        <f t="shared" si="19"/>
        <v>40565</v>
      </c>
      <c r="Q71" s="19">
        <f t="shared" si="3"/>
        <v>110165.03</v>
      </c>
    </row>
    <row r="72" spans="1:17" s="7" customFormat="1" ht="11.25" hidden="1">
      <c r="A72" s="5"/>
      <c r="B72" s="4">
        <v>4</v>
      </c>
      <c r="C72" s="19"/>
      <c r="D72" s="19"/>
      <c r="E72" s="19"/>
      <c r="F72" s="19">
        <f t="shared" si="1"/>
        <v>0</v>
      </c>
      <c r="G72" s="19">
        <f>(3200.01+20000)*3</f>
        <v>69600.03</v>
      </c>
      <c r="H72" s="19"/>
      <c r="I72" s="19"/>
      <c r="J72" s="19"/>
      <c r="K72" s="19"/>
      <c r="L72" s="19">
        <f>G72+H72+I72+J72+K72</f>
        <v>69600.03</v>
      </c>
      <c r="M72" s="19"/>
      <c r="N72" s="19">
        <f t="shared" si="29"/>
        <v>20282.5</v>
      </c>
      <c r="O72" s="19">
        <f t="shared" si="29"/>
        <v>20282.5</v>
      </c>
      <c r="P72" s="19">
        <f t="shared" si="19"/>
        <v>40565</v>
      </c>
      <c r="Q72" s="19">
        <f t="shared" si="3"/>
        <v>110165.03</v>
      </c>
    </row>
    <row r="73" spans="1:17" s="7" customFormat="1" ht="11.25">
      <c r="A73" s="5">
        <v>14</v>
      </c>
      <c r="B73" s="4" t="s">
        <v>20</v>
      </c>
      <c r="C73" s="19">
        <v>27099245.129039984</v>
      </c>
      <c r="D73" s="19">
        <f aca="true" t="shared" si="30" ref="D73:O73">D74+D75+D76+D77</f>
        <v>0</v>
      </c>
      <c r="E73" s="19">
        <v>8183972.028970075</v>
      </c>
      <c r="F73" s="19">
        <f>SUM(C73:E73)</f>
        <v>35283217.15801006</v>
      </c>
      <c r="G73" s="19">
        <f t="shared" si="30"/>
        <v>131600</v>
      </c>
      <c r="H73" s="19">
        <f t="shared" si="30"/>
        <v>0</v>
      </c>
      <c r="I73" s="19">
        <f t="shared" si="30"/>
        <v>0</v>
      </c>
      <c r="J73" s="19">
        <f t="shared" si="30"/>
        <v>0</v>
      </c>
      <c r="K73" s="19">
        <f t="shared" si="30"/>
        <v>0</v>
      </c>
      <c r="L73" s="19">
        <f t="shared" si="30"/>
        <v>131600</v>
      </c>
      <c r="M73" s="19">
        <f t="shared" si="30"/>
        <v>0</v>
      </c>
      <c r="N73" s="19">
        <f t="shared" si="30"/>
        <v>157990</v>
      </c>
      <c r="O73" s="19">
        <f t="shared" si="30"/>
        <v>157990</v>
      </c>
      <c r="P73" s="19">
        <f t="shared" si="19"/>
        <v>315980</v>
      </c>
      <c r="Q73" s="19">
        <f aca="true" t="shared" si="31" ref="Q73:Q102">P73+M73+L73+F73</f>
        <v>35730797.15801006</v>
      </c>
    </row>
    <row r="74" spans="1:17" s="7" customFormat="1" ht="11.25" hidden="1">
      <c r="A74" s="5"/>
      <c r="B74" s="4"/>
      <c r="C74" s="19"/>
      <c r="D74" s="19"/>
      <c r="E74" s="19"/>
      <c r="F74" s="19">
        <f aca="true" t="shared" si="32" ref="F74:F102">SUM(C74:E74)</f>
        <v>0</v>
      </c>
      <c r="G74" s="19">
        <v>32900</v>
      </c>
      <c r="H74" s="19"/>
      <c r="I74" s="19"/>
      <c r="J74" s="19"/>
      <c r="K74" s="19"/>
      <c r="L74" s="19">
        <f>G74+H74+I74+J74+K74</f>
        <v>32900</v>
      </c>
      <c r="M74" s="19"/>
      <c r="N74" s="19">
        <f>(153920+4070)/4</f>
        <v>39497.5</v>
      </c>
      <c r="O74" s="19">
        <f>(153920+4070)/4</f>
        <v>39497.5</v>
      </c>
      <c r="P74" s="19">
        <f t="shared" si="19"/>
        <v>78995</v>
      </c>
      <c r="Q74" s="19">
        <f t="shared" si="31"/>
        <v>111895</v>
      </c>
    </row>
    <row r="75" spans="1:17" s="7" customFormat="1" ht="11.25" hidden="1">
      <c r="A75" s="5"/>
      <c r="B75" s="4"/>
      <c r="C75" s="19"/>
      <c r="D75" s="19"/>
      <c r="E75" s="19"/>
      <c r="F75" s="19">
        <f t="shared" si="32"/>
        <v>0</v>
      </c>
      <c r="G75" s="19">
        <v>32900</v>
      </c>
      <c r="H75" s="19"/>
      <c r="I75" s="19"/>
      <c r="J75" s="19"/>
      <c r="K75" s="19"/>
      <c r="L75" s="19">
        <f>G75+H75+I75+J75+K75</f>
        <v>32900</v>
      </c>
      <c r="M75" s="19"/>
      <c r="N75" s="19">
        <f aca="true" t="shared" si="33" ref="N75:O77">(153920+4070)/4</f>
        <v>39497.5</v>
      </c>
      <c r="O75" s="19">
        <f t="shared" si="33"/>
        <v>39497.5</v>
      </c>
      <c r="P75" s="19">
        <f t="shared" si="19"/>
        <v>78995</v>
      </c>
      <c r="Q75" s="19">
        <f t="shared" si="31"/>
        <v>111895</v>
      </c>
    </row>
    <row r="76" spans="1:17" s="7" customFormat="1" ht="11.25" hidden="1">
      <c r="A76" s="5"/>
      <c r="B76" s="4"/>
      <c r="C76" s="19"/>
      <c r="D76" s="19"/>
      <c r="E76" s="19"/>
      <c r="F76" s="19">
        <f t="shared" si="32"/>
        <v>0</v>
      </c>
      <c r="G76" s="19">
        <v>32900</v>
      </c>
      <c r="H76" s="19"/>
      <c r="I76" s="19"/>
      <c r="J76" s="19"/>
      <c r="K76" s="19"/>
      <c r="L76" s="19">
        <f>G76+H76+I76+J76+K76</f>
        <v>32900</v>
      </c>
      <c r="M76" s="19"/>
      <c r="N76" s="19">
        <f t="shared" si="33"/>
        <v>39497.5</v>
      </c>
      <c r="O76" s="19">
        <f t="shared" si="33"/>
        <v>39497.5</v>
      </c>
      <c r="P76" s="19">
        <f t="shared" si="19"/>
        <v>78995</v>
      </c>
      <c r="Q76" s="19">
        <f t="shared" si="31"/>
        <v>111895</v>
      </c>
    </row>
    <row r="77" spans="1:17" s="7" customFormat="1" ht="11.25" hidden="1">
      <c r="A77" s="5"/>
      <c r="B77" s="4"/>
      <c r="C77" s="19"/>
      <c r="D77" s="19"/>
      <c r="E77" s="19"/>
      <c r="F77" s="19">
        <f t="shared" si="32"/>
        <v>0</v>
      </c>
      <c r="G77" s="19">
        <v>32900</v>
      </c>
      <c r="H77" s="19"/>
      <c r="I77" s="19"/>
      <c r="J77" s="19"/>
      <c r="K77" s="19"/>
      <c r="L77" s="19">
        <f>G77+H77+I77+J77+K77</f>
        <v>32900</v>
      </c>
      <c r="M77" s="19"/>
      <c r="N77" s="19">
        <f t="shared" si="33"/>
        <v>39497.5</v>
      </c>
      <c r="O77" s="19">
        <f t="shared" si="33"/>
        <v>39497.5</v>
      </c>
      <c r="P77" s="19">
        <f t="shared" si="19"/>
        <v>78995</v>
      </c>
      <c r="Q77" s="19">
        <f t="shared" si="31"/>
        <v>111895</v>
      </c>
    </row>
    <row r="78" spans="1:17" s="7" customFormat="1" ht="11.25">
      <c r="A78" s="5">
        <v>15</v>
      </c>
      <c r="B78" s="4" t="s">
        <v>21</v>
      </c>
      <c r="C78" s="19">
        <v>7119011.964096071</v>
      </c>
      <c r="D78" s="19">
        <f aca="true" t="shared" si="34" ref="D78:O78">D79+D80+D81+D82</f>
        <v>0</v>
      </c>
      <c r="E78" s="19">
        <v>2149941.6131570134</v>
      </c>
      <c r="F78" s="19">
        <f t="shared" si="32"/>
        <v>9268953.577253085</v>
      </c>
      <c r="G78" s="19">
        <f t="shared" si="34"/>
        <v>158400.12</v>
      </c>
      <c r="H78" s="19">
        <f t="shared" si="34"/>
        <v>0</v>
      </c>
      <c r="I78" s="19">
        <f t="shared" si="34"/>
        <v>0</v>
      </c>
      <c r="J78" s="19">
        <f t="shared" si="34"/>
        <v>0</v>
      </c>
      <c r="K78" s="19">
        <f t="shared" si="34"/>
        <v>0</v>
      </c>
      <c r="L78" s="19">
        <f t="shared" si="34"/>
        <v>158400.12</v>
      </c>
      <c r="M78" s="19">
        <f t="shared" si="34"/>
        <v>0</v>
      </c>
      <c r="N78" s="19">
        <f t="shared" si="34"/>
        <v>42700</v>
      </c>
      <c r="O78" s="19">
        <f t="shared" si="34"/>
        <v>42700</v>
      </c>
      <c r="P78" s="19">
        <f t="shared" si="19"/>
        <v>85400</v>
      </c>
      <c r="Q78" s="19">
        <f t="shared" si="31"/>
        <v>9512753.697253084</v>
      </c>
    </row>
    <row r="79" spans="1:17" s="7" customFormat="1" ht="11.25" hidden="1">
      <c r="A79" s="5"/>
      <c r="B79" s="4"/>
      <c r="C79" s="19"/>
      <c r="D79" s="19"/>
      <c r="E79" s="19"/>
      <c r="F79" s="19">
        <f t="shared" si="32"/>
        <v>0</v>
      </c>
      <c r="G79" s="19">
        <f>(3200.01+10000)*3</f>
        <v>39600.03</v>
      </c>
      <c r="H79" s="19"/>
      <c r="I79" s="19"/>
      <c r="J79" s="19"/>
      <c r="K79" s="19"/>
      <c r="L79" s="19">
        <f>G79+H79+I79+J79+K79</f>
        <v>39600.03</v>
      </c>
      <c r="M79" s="19"/>
      <c r="N79" s="19">
        <f aca="true" t="shared" si="35" ref="N79:O82">(38430+4270)/4</f>
        <v>10675</v>
      </c>
      <c r="O79" s="19">
        <f t="shared" si="35"/>
        <v>10675</v>
      </c>
      <c r="P79" s="19">
        <f t="shared" si="19"/>
        <v>21350</v>
      </c>
      <c r="Q79" s="19">
        <f t="shared" si="31"/>
        <v>60950.03</v>
      </c>
    </row>
    <row r="80" spans="1:17" s="7" customFormat="1" ht="11.25" hidden="1">
      <c r="A80" s="5"/>
      <c r="B80" s="4"/>
      <c r="C80" s="19"/>
      <c r="D80" s="19"/>
      <c r="E80" s="19"/>
      <c r="F80" s="19">
        <f t="shared" si="32"/>
        <v>0</v>
      </c>
      <c r="G80" s="19">
        <f>(3200.01+10000)*3</f>
        <v>39600.03</v>
      </c>
      <c r="H80" s="19"/>
      <c r="I80" s="19"/>
      <c r="J80" s="19"/>
      <c r="K80" s="19"/>
      <c r="L80" s="19">
        <f>G80+H80+I80+J80+K80</f>
        <v>39600.03</v>
      </c>
      <c r="M80" s="19"/>
      <c r="N80" s="19">
        <f t="shared" si="35"/>
        <v>10675</v>
      </c>
      <c r="O80" s="19">
        <f t="shared" si="35"/>
        <v>10675</v>
      </c>
      <c r="P80" s="19">
        <f t="shared" si="19"/>
        <v>21350</v>
      </c>
      <c r="Q80" s="19">
        <f t="shared" si="31"/>
        <v>60950.03</v>
      </c>
    </row>
    <row r="81" spans="1:17" s="7" customFormat="1" ht="11.25" hidden="1">
      <c r="A81" s="5"/>
      <c r="B81" s="4"/>
      <c r="C81" s="19"/>
      <c r="D81" s="19"/>
      <c r="E81" s="19"/>
      <c r="F81" s="19">
        <f t="shared" si="32"/>
        <v>0</v>
      </c>
      <c r="G81" s="19">
        <f>(3200.01+10000)*3</f>
        <v>39600.03</v>
      </c>
      <c r="H81" s="19"/>
      <c r="I81" s="19"/>
      <c r="J81" s="19"/>
      <c r="K81" s="19"/>
      <c r="L81" s="19">
        <f>G81+H81+I81+J81+K81</f>
        <v>39600.03</v>
      </c>
      <c r="M81" s="19"/>
      <c r="N81" s="19">
        <f t="shared" si="35"/>
        <v>10675</v>
      </c>
      <c r="O81" s="19">
        <f t="shared" si="35"/>
        <v>10675</v>
      </c>
      <c r="P81" s="19">
        <f t="shared" si="19"/>
        <v>21350</v>
      </c>
      <c r="Q81" s="19">
        <f t="shared" si="31"/>
        <v>60950.03</v>
      </c>
    </row>
    <row r="82" spans="1:17" s="7" customFormat="1" ht="11.25" hidden="1">
      <c r="A82" s="5"/>
      <c r="B82" s="4"/>
      <c r="C82" s="19"/>
      <c r="D82" s="19"/>
      <c r="E82" s="19"/>
      <c r="F82" s="19">
        <f t="shared" si="32"/>
        <v>0</v>
      </c>
      <c r="G82" s="19">
        <f>(3200.01+10000)*3</f>
        <v>39600.03</v>
      </c>
      <c r="H82" s="19"/>
      <c r="I82" s="19"/>
      <c r="J82" s="19"/>
      <c r="K82" s="19"/>
      <c r="L82" s="19">
        <f>G82+H82+I82+J82+K82</f>
        <v>39600.03</v>
      </c>
      <c r="M82" s="19"/>
      <c r="N82" s="19">
        <f t="shared" si="35"/>
        <v>10675</v>
      </c>
      <c r="O82" s="19">
        <f t="shared" si="35"/>
        <v>10675</v>
      </c>
      <c r="P82" s="19">
        <f t="shared" si="19"/>
        <v>21350</v>
      </c>
      <c r="Q82" s="19">
        <f t="shared" si="31"/>
        <v>60950.03</v>
      </c>
    </row>
    <row r="83" spans="1:17" s="7" customFormat="1" ht="11.25">
      <c r="A83" s="5">
        <v>16</v>
      </c>
      <c r="B83" s="4" t="s">
        <v>22</v>
      </c>
      <c r="C83" s="19">
        <v>15353944.857319182</v>
      </c>
      <c r="D83" s="19">
        <f aca="true" t="shared" si="36" ref="D83:O83">D84+D85+D86+D87</f>
        <v>0</v>
      </c>
      <c r="E83" s="19">
        <v>4645951.346910393</v>
      </c>
      <c r="F83" s="19">
        <f t="shared" si="32"/>
        <v>19999896.204229575</v>
      </c>
      <c r="G83" s="19">
        <f t="shared" si="36"/>
        <v>398400.12</v>
      </c>
      <c r="H83" s="19">
        <f t="shared" si="36"/>
        <v>0</v>
      </c>
      <c r="I83" s="19">
        <f t="shared" si="36"/>
        <v>0</v>
      </c>
      <c r="J83" s="19">
        <f t="shared" si="36"/>
        <v>0</v>
      </c>
      <c r="K83" s="19">
        <f t="shared" si="36"/>
        <v>0</v>
      </c>
      <c r="L83" s="19">
        <f t="shared" si="36"/>
        <v>398400.12</v>
      </c>
      <c r="M83" s="19">
        <f t="shared" si="36"/>
        <v>0</v>
      </c>
      <c r="N83" s="19">
        <f t="shared" si="36"/>
        <v>76860</v>
      </c>
      <c r="O83" s="19">
        <f t="shared" si="36"/>
        <v>76860</v>
      </c>
      <c r="P83" s="19">
        <f t="shared" si="19"/>
        <v>153720</v>
      </c>
      <c r="Q83" s="19">
        <f t="shared" si="31"/>
        <v>20552016.324229576</v>
      </c>
    </row>
    <row r="84" spans="1:17" s="7" customFormat="1" ht="11.25" hidden="1">
      <c r="A84" s="5"/>
      <c r="B84" s="4"/>
      <c r="C84" s="19"/>
      <c r="D84" s="19"/>
      <c r="E84" s="19"/>
      <c r="F84" s="19">
        <f t="shared" si="32"/>
        <v>0</v>
      </c>
      <c r="G84" s="19">
        <f>(3200.01+30000)*3</f>
        <v>99600.03</v>
      </c>
      <c r="H84" s="19"/>
      <c r="I84" s="19"/>
      <c r="J84" s="19"/>
      <c r="K84" s="19"/>
      <c r="L84" s="19">
        <f>G84+H84+I84+J84+K84</f>
        <v>99600.03</v>
      </c>
      <c r="M84" s="19"/>
      <c r="N84" s="19">
        <f aca="true" t="shared" si="37" ref="N84:O87">(59780+8540+4270+4270)/4</f>
        <v>19215</v>
      </c>
      <c r="O84" s="19">
        <f t="shared" si="37"/>
        <v>19215</v>
      </c>
      <c r="P84" s="19">
        <f t="shared" si="19"/>
        <v>38430</v>
      </c>
      <c r="Q84" s="19">
        <f t="shared" si="31"/>
        <v>138030.03</v>
      </c>
    </row>
    <row r="85" spans="1:17" s="7" customFormat="1" ht="11.25" hidden="1">
      <c r="A85" s="5"/>
      <c r="B85" s="4"/>
      <c r="C85" s="19"/>
      <c r="D85" s="19"/>
      <c r="E85" s="19"/>
      <c r="F85" s="19">
        <f t="shared" si="32"/>
        <v>0</v>
      </c>
      <c r="G85" s="19">
        <f>(3200.01+30000)*3</f>
        <v>99600.03</v>
      </c>
      <c r="H85" s="19"/>
      <c r="I85" s="19"/>
      <c r="J85" s="19"/>
      <c r="K85" s="19"/>
      <c r="L85" s="19">
        <f>G85+H85+I85+J85+K85</f>
        <v>99600.03</v>
      </c>
      <c r="M85" s="19"/>
      <c r="N85" s="19">
        <f t="shared" si="37"/>
        <v>19215</v>
      </c>
      <c r="O85" s="19">
        <f t="shared" si="37"/>
        <v>19215</v>
      </c>
      <c r="P85" s="19">
        <f t="shared" si="19"/>
        <v>38430</v>
      </c>
      <c r="Q85" s="19">
        <f t="shared" si="31"/>
        <v>138030.03</v>
      </c>
    </row>
    <row r="86" spans="1:17" s="7" customFormat="1" ht="11.25" hidden="1">
      <c r="A86" s="5"/>
      <c r="B86" s="4"/>
      <c r="C86" s="19"/>
      <c r="D86" s="19"/>
      <c r="E86" s="19"/>
      <c r="F86" s="19">
        <f t="shared" si="32"/>
        <v>0</v>
      </c>
      <c r="G86" s="19">
        <f>(3200.01+30000)*3</f>
        <v>99600.03</v>
      </c>
      <c r="H86" s="19"/>
      <c r="I86" s="19"/>
      <c r="J86" s="19"/>
      <c r="K86" s="19"/>
      <c r="L86" s="19">
        <f>G86+H86+I86+J86+K86</f>
        <v>99600.03</v>
      </c>
      <c r="M86" s="19"/>
      <c r="N86" s="19">
        <f t="shared" si="37"/>
        <v>19215</v>
      </c>
      <c r="O86" s="19">
        <f t="shared" si="37"/>
        <v>19215</v>
      </c>
      <c r="P86" s="19">
        <f t="shared" si="19"/>
        <v>38430</v>
      </c>
      <c r="Q86" s="19">
        <f t="shared" si="31"/>
        <v>138030.03</v>
      </c>
    </row>
    <row r="87" spans="1:17" s="7" customFormat="1" ht="11.25" hidden="1">
      <c r="A87" s="5"/>
      <c r="B87" s="4"/>
      <c r="C87" s="19"/>
      <c r="D87" s="19"/>
      <c r="E87" s="19"/>
      <c r="F87" s="19">
        <f t="shared" si="32"/>
        <v>0</v>
      </c>
      <c r="G87" s="19">
        <f>(3200.01+30000)*3</f>
        <v>99600.03</v>
      </c>
      <c r="H87" s="19"/>
      <c r="I87" s="19"/>
      <c r="J87" s="19"/>
      <c r="K87" s="19"/>
      <c r="L87" s="19">
        <f>G87+H87+I87+J87+K87</f>
        <v>99600.03</v>
      </c>
      <c r="M87" s="19"/>
      <c r="N87" s="19">
        <f t="shared" si="37"/>
        <v>19215</v>
      </c>
      <c r="O87" s="19">
        <f t="shared" si="37"/>
        <v>19215</v>
      </c>
      <c r="P87" s="19">
        <f t="shared" si="19"/>
        <v>38430</v>
      </c>
      <c r="Q87" s="19">
        <f t="shared" si="31"/>
        <v>138030.03</v>
      </c>
    </row>
    <row r="88" spans="1:17" s="7" customFormat="1" ht="11.25">
      <c r="A88" s="5">
        <v>17</v>
      </c>
      <c r="B88" s="4" t="s">
        <v>23</v>
      </c>
      <c r="C88" s="19">
        <v>4245635.449151046</v>
      </c>
      <c r="D88" s="19">
        <f aca="true" t="shared" si="38" ref="D88:M88">D89+D90+D91+D92</f>
        <v>0</v>
      </c>
      <c r="E88" s="19">
        <v>1282181.9056436156</v>
      </c>
      <c r="F88" s="19">
        <f t="shared" si="32"/>
        <v>5527817.3547946615</v>
      </c>
      <c r="G88" s="19">
        <f t="shared" si="38"/>
        <v>38400.12</v>
      </c>
      <c r="H88" s="19">
        <f t="shared" si="38"/>
        <v>0</v>
      </c>
      <c r="I88" s="19">
        <f t="shared" si="38"/>
        <v>0</v>
      </c>
      <c r="J88" s="19">
        <f t="shared" si="38"/>
        <v>0</v>
      </c>
      <c r="K88" s="19">
        <f t="shared" si="38"/>
        <v>0</v>
      </c>
      <c r="L88" s="19">
        <f t="shared" si="38"/>
        <v>38400.12</v>
      </c>
      <c r="M88" s="19">
        <f t="shared" si="38"/>
        <v>0</v>
      </c>
      <c r="N88" s="19">
        <f>N89+N90+N91+N92</f>
        <v>29890</v>
      </c>
      <c r="O88" s="19">
        <f>O89+O90+O91+O92</f>
        <v>29890</v>
      </c>
      <c r="P88" s="19">
        <f>N88+O88</f>
        <v>59780</v>
      </c>
      <c r="Q88" s="19">
        <f t="shared" si="31"/>
        <v>5625997.474794662</v>
      </c>
    </row>
    <row r="89" spans="1:17" s="7" customFormat="1" ht="11.25" hidden="1">
      <c r="A89" s="5"/>
      <c r="B89" s="4">
        <v>1</v>
      </c>
      <c r="C89" s="19"/>
      <c r="D89" s="19"/>
      <c r="E89" s="19"/>
      <c r="F89" s="19">
        <f t="shared" si="32"/>
        <v>0</v>
      </c>
      <c r="G89" s="19">
        <f>3200.01*3</f>
        <v>9600.03</v>
      </c>
      <c r="H89" s="19"/>
      <c r="I89" s="19"/>
      <c r="J89" s="19"/>
      <c r="K89" s="19"/>
      <c r="L89" s="19">
        <f>G89+H89+I89+J89+K89</f>
        <v>9600.03</v>
      </c>
      <c r="M89" s="19"/>
      <c r="N89" s="19">
        <f aca="true" t="shared" si="39" ref="N89:O92">29890/4</f>
        <v>7472.5</v>
      </c>
      <c r="O89" s="19">
        <f t="shared" si="39"/>
        <v>7472.5</v>
      </c>
      <c r="P89" s="19">
        <f t="shared" si="19"/>
        <v>14945</v>
      </c>
      <c r="Q89" s="19">
        <f t="shared" si="31"/>
        <v>24545.03</v>
      </c>
    </row>
    <row r="90" spans="1:17" s="7" customFormat="1" ht="11.25" hidden="1">
      <c r="A90" s="5"/>
      <c r="B90" s="4">
        <v>2</v>
      </c>
      <c r="C90" s="19"/>
      <c r="D90" s="19"/>
      <c r="E90" s="19"/>
      <c r="F90" s="19">
        <f t="shared" si="32"/>
        <v>0</v>
      </c>
      <c r="G90" s="19">
        <f>3200.01*3</f>
        <v>9600.03</v>
      </c>
      <c r="H90" s="19"/>
      <c r="I90" s="19"/>
      <c r="J90" s="19"/>
      <c r="K90" s="19"/>
      <c r="L90" s="19">
        <f>G90+H90+I90+J90+K90</f>
        <v>9600.03</v>
      </c>
      <c r="M90" s="19"/>
      <c r="N90" s="19">
        <f t="shared" si="39"/>
        <v>7472.5</v>
      </c>
      <c r="O90" s="19">
        <f t="shared" si="39"/>
        <v>7472.5</v>
      </c>
      <c r="P90" s="19">
        <f t="shared" si="19"/>
        <v>14945</v>
      </c>
      <c r="Q90" s="19">
        <f t="shared" si="31"/>
        <v>24545.03</v>
      </c>
    </row>
    <row r="91" spans="1:17" s="7" customFormat="1" ht="11.25" hidden="1">
      <c r="A91" s="5"/>
      <c r="B91" s="4">
        <v>3</v>
      </c>
      <c r="C91" s="19"/>
      <c r="D91" s="19"/>
      <c r="E91" s="19"/>
      <c r="F91" s="19">
        <f t="shared" si="32"/>
        <v>0</v>
      </c>
      <c r="G91" s="19">
        <f>3200.01*3</f>
        <v>9600.03</v>
      </c>
      <c r="H91" s="19"/>
      <c r="I91" s="19"/>
      <c r="J91" s="19"/>
      <c r="K91" s="19"/>
      <c r="L91" s="19">
        <f>G91+H91+I91+J91+K91</f>
        <v>9600.03</v>
      </c>
      <c r="M91" s="19"/>
      <c r="N91" s="19">
        <f t="shared" si="39"/>
        <v>7472.5</v>
      </c>
      <c r="O91" s="19">
        <f t="shared" si="39"/>
        <v>7472.5</v>
      </c>
      <c r="P91" s="19">
        <f t="shared" si="19"/>
        <v>14945</v>
      </c>
      <c r="Q91" s="19">
        <f t="shared" si="31"/>
        <v>24545.03</v>
      </c>
    </row>
    <row r="92" spans="1:17" s="7" customFormat="1" ht="11.25" hidden="1">
      <c r="A92" s="5"/>
      <c r="B92" s="4">
        <v>4</v>
      </c>
      <c r="C92" s="19"/>
      <c r="D92" s="19"/>
      <c r="E92" s="19"/>
      <c r="F92" s="19">
        <f t="shared" si="32"/>
        <v>0</v>
      </c>
      <c r="G92" s="19">
        <f>3200.01*3</f>
        <v>9600.03</v>
      </c>
      <c r="H92" s="19"/>
      <c r="I92" s="19"/>
      <c r="J92" s="19"/>
      <c r="K92" s="19"/>
      <c r="L92" s="19">
        <f>G92+H92+I92+J92+K92</f>
        <v>9600.03</v>
      </c>
      <c r="M92" s="19"/>
      <c r="N92" s="19">
        <f t="shared" si="39"/>
        <v>7472.5</v>
      </c>
      <c r="O92" s="19">
        <f t="shared" si="39"/>
        <v>7472.5</v>
      </c>
      <c r="P92" s="19">
        <f t="shared" si="19"/>
        <v>14945</v>
      </c>
      <c r="Q92" s="19">
        <f t="shared" si="31"/>
        <v>24545.03</v>
      </c>
    </row>
    <row r="93" spans="1:17" s="7" customFormat="1" ht="11.25">
      <c r="A93" s="5">
        <v>18</v>
      </c>
      <c r="B93" s="4" t="s">
        <v>24</v>
      </c>
      <c r="C93" s="19">
        <v>4853296.620501955</v>
      </c>
      <c r="D93" s="19">
        <f aca="true" t="shared" si="40" ref="D93:O93">D94+D95+D96+D97</f>
        <v>0</v>
      </c>
      <c r="E93" s="19">
        <v>1465695.5793915903</v>
      </c>
      <c r="F93" s="19">
        <f t="shared" si="32"/>
        <v>6318992.199893545</v>
      </c>
      <c r="G93" s="19">
        <f t="shared" si="40"/>
        <v>38400.12</v>
      </c>
      <c r="H93" s="19">
        <f t="shared" si="40"/>
        <v>0</v>
      </c>
      <c r="I93" s="19">
        <f t="shared" si="40"/>
        <v>0</v>
      </c>
      <c r="J93" s="19">
        <f t="shared" si="40"/>
        <v>0</v>
      </c>
      <c r="K93" s="19">
        <f t="shared" si="40"/>
        <v>0</v>
      </c>
      <c r="L93" s="19">
        <f t="shared" si="40"/>
        <v>38400.12</v>
      </c>
      <c r="M93" s="19">
        <f t="shared" si="40"/>
        <v>0</v>
      </c>
      <c r="N93" s="19">
        <f t="shared" si="40"/>
        <v>29890</v>
      </c>
      <c r="O93" s="19">
        <f t="shared" si="40"/>
        <v>29890</v>
      </c>
      <c r="P93" s="19">
        <f t="shared" si="19"/>
        <v>59780</v>
      </c>
      <c r="Q93" s="19">
        <f t="shared" si="31"/>
        <v>6417172.3198935455</v>
      </c>
    </row>
    <row r="94" spans="1:17" s="7" customFormat="1" ht="11.25" hidden="1">
      <c r="A94" s="5"/>
      <c r="B94" s="4">
        <v>1</v>
      </c>
      <c r="C94" s="19"/>
      <c r="D94" s="19"/>
      <c r="E94" s="19"/>
      <c r="F94" s="19">
        <f t="shared" si="32"/>
        <v>0</v>
      </c>
      <c r="G94" s="19">
        <f>3200.01*3</f>
        <v>9600.03</v>
      </c>
      <c r="H94" s="19"/>
      <c r="I94" s="19"/>
      <c r="J94" s="19"/>
      <c r="K94" s="19"/>
      <c r="L94" s="19">
        <f>G94+H94+I94+J94+K94</f>
        <v>9600.03</v>
      </c>
      <c r="M94" s="19"/>
      <c r="N94" s="19">
        <f aca="true" t="shared" si="41" ref="N94:O97">29890/4</f>
        <v>7472.5</v>
      </c>
      <c r="O94" s="19">
        <f t="shared" si="41"/>
        <v>7472.5</v>
      </c>
      <c r="P94" s="19">
        <f t="shared" si="19"/>
        <v>14945</v>
      </c>
      <c r="Q94" s="19">
        <f t="shared" si="31"/>
        <v>24545.03</v>
      </c>
    </row>
    <row r="95" spans="1:17" s="7" customFormat="1" ht="11.25" hidden="1">
      <c r="A95" s="5"/>
      <c r="B95" s="4">
        <v>2</v>
      </c>
      <c r="C95" s="19"/>
      <c r="D95" s="19"/>
      <c r="E95" s="19"/>
      <c r="F95" s="19">
        <f t="shared" si="32"/>
        <v>0</v>
      </c>
      <c r="G95" s="19">
        <f>3200.01*3</f>
        <v>9600.03</v>
      </c>
      <c r="H95" s="19"/>
      <c r="I95" s="19"/>
      <c r="J95" s="19"/>
      <c r="K95" s="19"/>
      <c r="L95" s="19">
        <f>G95+H95+I95+J95+K95</f>
        <v>9600.03</v>
      </c>
      <c r="M95" s="19"/>
      <c r="N95" s="19">
        <f t="shared" si="41"/>
        <v>7472.5</v>
      </c>
      <c r="O95" s="19">
        <f t="shared" si="41"/>
        <v>7472.5</v>
      </c>
      <c r="P95" s="19">
        <f t="shared" si="19"/>
        <v>14945</v>
      </c>
      <c r="Q95" s="19">
        <f t="shared" si="31"/>
        <v>24545.03</v>
      </c>
    </row>
    <row r="96" spans="1:17" s="7" customFormat="1" ht="11.25" hidden="1">
      <c r="A96" s="5"/>
      <c r="B96" s="4">
        <v>3</v>
      </c>
      <c r="C96" s="19"/>
      <c r="D96" s="19"/>
      <c r="E96" s="19"/>
      <c r="F96" s="19">
        <f t="shared" si="32"/>
        <v>0</v>
      </c>
      <c r="G96" s="19">
        <f>3200.01*3</f>
        <v>9600.03</v>
      </c>
      <c r="H96" s="19"/>
      <c r="I96" s="19"/>
      <c r="J96" s="19"/>
      <c r="K96" s="19"/>
      <c r="L96" s="19">
        <f>G96+H96+I96+J96+K96</f>
        <v>9600.03</v>
      </c>
      <c r="M96" s="19"/>
      <c r="N96" s="19">
        <f t="shared" si="41"/>
        <v>7472.5</v>
      </c>
      <c r="O96" s="19">
        <f t="shared" si="41"/>
        <v>7472.5</v>
      </c>
      <c r="P96" s="19">
        <f t="shared" si="19"/>
        <v>14945</v>
      </c>
      <c r="Q96" s="19">
        <f t="shared" si="31"/>
        <v>24545.03</v>
      </c>
    </row>
    <row r="97" spans="1:17" s="7" customFormat="1" ht="11.25" hidden="1">
      <c r="A97" s="5"/>
      <c r="B97" s="4">
        <v>4</v>
      </c>
      <c r="C97" s="19"/>
      <c r="D97" s="19"/>
      <c r="E97" s="19"/>
      <c r="F97" s="19">
        <f t="shared" si="32"/>
        <v>0</v>
      </c>
      <c r="G97" s="19">
        <f>3200.01*3</f>
        <v>9600.03</v>
      </c>
      <c r="H97" s="19"/>
      <c r="I97" s="19"/>
      <c r="J97" s="19"/>
      <c r="K97" s="19"/>
      <c r="L97" s="19">
        <f>G97+H97+I97+J97+K97</f>
        <v>9600.03</v>
      </c>
      <c r="M97" s="19"/>
      <c r="N97" s="19">
        <f t="shared" si="41"/>
        <v>7472.5</v>
      </c>
      <c r="O97" s="19">
        <f t="shared" si="41"/>
        <v>7472.5</v>
      </c>
      <c r="P97" s="19">
        <f t="shared" si="19"/>
        <v>14945</v>
      </c>
      <c r="Q97" s="19">
        <f t="shared" si="31"/>
        <v>24545.03</v>
      </c>
    </row>
    <row r="98" spans="1:17" s="7" customFormat="1" ht="11.25">
      <c r="A98" s="5">
        <v>19</v>
      </c>
      <c r="B98" s="4" t="s">
        <v>25</v>
      </c>
      <c r="C98" s="19">
        <v>3051870.2510808688</v>
      </c>
      <c r="D98" s="19">
        <f aca="true" t="shared" si="42" ref="D98:O98">D99+D100+D101+D102</f>
        <v>0</v>
      </c>
      <c r="E98" s="19">
        <v>921664.8158264223</v>
      </c>
      <c r="F98" s="19">
        <f t="shared" si="32"/>
        <v>3973535.0669072913</v>
      </c>
      <c r="G98" s="19">
        <f t="shared" si="42"/>
        <v>38400.12</v>
      </c>
      <c r="H98" s="19">
        <f t="shared" si="42"/>
        <v>0</v>
      </c>
      <c r="I98" s="19">
        <f t="shared" si="42"/>
        <v>0</v>
      </c>
      <c r="J98" s="19">
        <f t="shared" si="42"/>
        <v>0</v>
      </c>
      <c r="K98" s="19">
        <f t="shared" si="42"/>
        <v>0</v>
      </c>
      <c r="L98" s="19">
        <f t="shared" si="42"/>
        <v>38400.12</v>
      </c>
      <c r="M98" s="19">
        <f t="shared" si="42"/>
        <v>0</v>
      </c>
      <c r="N98" s="19">
        <f t="shared" si="42"/>
        <v>34160</v>
      </c>
      <c r="O98" s="19">
        <f t="shared" si="42"/>
        <v>34160</v>
      </c>
      <c r="P98" s="19">
        <f t="shared" si="19"/>
        <v>68320</v>
      </c>
      <c r="Q98" s="19">
        <f t="shared" si="31"/>
        <v>4080255.1869072914</v>
      </c>
    </row>
    <row r="99" spans="1:17" s="7" customFormat="1" ht="11.25" hidden="1">
      <c r="A99" s="5"/>
      <c r="B99" s="4">
        <v>1</v>
      </c>
      <c r="C99" s="19"/>
      <c r="D99" s="19"/>
      <c r="E99" s="19"/>
      <c r="F99" s="19">
        <f t="shared" si="32"/>
        <v>0</v>
      </c>
      <c r="G99" s="19">
        <f>3200.01*3</f>
        <v>9600.03</v>
      </c>
      <c r="H99" s="19"/>
      <c r="I99" s="19"/>
      <c r="J99" s="19"/>
      <c r="K99" s="19"/>
      <c r="L99" s="19">
        <f>G99+H99+I99+J99+K99</f>
        <v>9600.03</v>
      </c>
      <c r="M99" s="19"/>
      <c r="N99" s="19">
        <f aca="true" t="shared" si="43" ref="N99:O102">34160/4</f>
        <v>8540</v>
      </c>
      <c r="O99" s="19">
        <f t="shared" si="43"/>
        <v>8540</v>
      </c>
      <c r="P99" s="19">
        <f t="shared" si="19"/>
        <v>17080</v>
      </c>
      <c r="Q99" s="19">
        <f t="shared" si="31"/>
        <v>26680.03</v>
      </c>
    </row>
    <row r="100" spans="1:17" s="7" customFormat="1" ht="11.25" hidden="1">
      <c r="A100" s="5"/>
      <c r="B100" s="4">
        <v>2</v>
      </c>
      <c r="C100" s="19"/>
      <c r="D100" s="19"/>
      <c r="E100" s="19"/>
      <c r="F100" s="19">
        <f t="shared" si="32"/>
        <v>0</v>
      </c>
      <c r="G100" s="19">
        <f>3200.01*3</f>
        <v>9600.03</v>
      </c>
      <c r="H100" s="19"/>
      <c r="I100" s="19"/>
      <c r="J100" s="19"/>
      <c r="K100" s="19"/>
      <c r="L100" s="19">
        <f>G100+H100+I100+J100+K100</f>
        <v>9600.03</v>
      </c>
      <c r="M100" s="19"/>
      <c r="N100" s="19">
        <f t="shared" si="43"/>
        <v>8540</v>
      </c>
      <c r="O100" s="19">
        <f t="shared" si="43"/>
        <v>8540</v>
      </c>
      <c r="P100" s="19">
        <f t="shared" si="19"/>
        <v>17080</v>
      </c>
      <c r="Q100" s="19">
        <f t="shared" si="31"/>
        <v>26680.03</v>
      </c>
    </row>
    <row r="101" spans="1:17" s="7" customFormat="1" ht="11.25" hidden="1">
      <c r="A101" s="5"/>
      <c r="B101" s="4">
        <v>3</v>
      </c>
      <c r="C101" s="19"/>
      <c r="D101" s="19"/>
      <c r="E101" s="19"/>
      <c r="F101" s="19">
        <f t="shared" si="32"/>
        <v>0</v>
      </c>
      <c r="G101" s="19">
        <f>3200.01*3</f>
        <v>9600.03</v>
      </c>
      <c r="H101" s="19"/>
      <c r="I101" s="19"/>
      <c r="J101" s="19"/>
      <c r="K101" s="19"/>
      <c r="L101" s="19">
        <f>G101+H101+I101+J101+K101</f>
        <v>9600.03</v>
      </c>
      <c r="M101" s="19"/>
      <c r="N101" s="19">
        <f t="shared" si="43"/>
        <v>8540</v>
      </c>
      <c r="O101" s="19">
        <f t="shared" si="43"/>
        <v>8540</v>
      </c>
      <c r="P101" s="19">
        <f t="shared" si="19"/>
        <v>17080</v>
      </c>
      <c r="Q101" s="19">
        <f t="shared" si="31"/>
        <v>26680.03</v>
      </c>
    </row>
    <row r="102" spans="1:17" s="7" customFormat="1" ht="11.25" hidden="1">
      <c r="A102" s="5"/>
      <c r="B102" s="4">
        <v>4</v>
      </c>
      <c r="C102" s="19"/>
      <c r="D102" s="19"/>
      <c r="E102" s="19"/>
      <c r="F102" s="19">
        <f t="shared" si="32"/>
        <v>0</v>
      </c>
      <c r="G102" s="19">
        <f>3200.01*3</f>
        <v>9600.03</v>
      </c>
      <c r="H102" s="19"/>
      <c r="I102" s="19"/>
      <c r="J102" s="19"/>
      <c r="K102" s="19"/>
      <c r="L102" s="19">
        <f>G102+H102+I102+J102+K102</f>
        <v>9600.03</v>
      </c>
      <c r="M102" s="19"/>
      <c r="N102" s="19">
        <f t="shared" si="43"/>
        <v>8540</v>
      </c>
      <c r="O102" s="19">
        <f t="shared" si="43"/>
        <v>8540</v>
      </c>
      <c r="P102" s="19">
        <f t="shared" si="19"/>
        <v>17080</v>
      </c>
      <c r="Q102" s="19">
        <f t="shared" si="31"/>
        <v>26680.03</v>
      </c>
    </row>
    <row r="103" spans="1:17" s="7" customFormat="1" ht="11.25">
      <c r="A103" s="14"/>
      <c r="B103" s="15" t="s">
        <v>26</v>
      </c>
      <c r="C103" s="21">
        <f>+C98+C93+C88+C83+C78+C73+C68+C63+C58+C53+C48+C18+C13+C8+C43+C38+C33+C28+C23</f>
        <v>190568528.79000008</v>
      </c>
      <c r="D103" s="21">
        <f aca="true" t="shared" si="44" ref="D103:P103">+D98+D93+D88+D83+D78+D73+D68+D63+D58+D53+D48+D18+D13+D8+D43+D38+D33+D28+D23</f>
        <v>0</v>
      </c>
      <c r="E103" s="21">
        <f t="shared" si="44"/>
        <v>57593897.17458001</v>
      </c>
      <c r="F103" s="21">
        <f>SUM(C103:E103)</f>
        <v>248162425.9645801</v>
      </c>
      <c r="G103" s="21">
        <f>+G98+G93+G88+G83+G78+G73+G68+G63+G58+G53+G48+G18+G13+G8+G43+G38+G33+G28+G23</f>
        <v>3822814.040000001</v>
      </c>
      <c r="H103" s="21">
        <f t="shared" si="44"/>
        <v>0</v>
      </c>
      <c r="I103" s="21">
        <f t="shared" si="44"/>
        <v>0</v>
      </c>
      <c r="J103" s="21">
        <f t="shared" si="44"/>
        <v>0</v>
      </c>
      <c r="K103" s="21">
        <f t="shared" si="44"/>
        <v>0</v>
      </c>
      <c r="L103" s="21">
        <f t="shared" si="44"/>
        <v>3822814.040000001</v>
      </c>
      <c r="M103" s="21">
        <f t="shared" si="44"/>
        <v>0</v>
      </c>
      <c r="N103" s="21">
        <f t="shared" si="44"/>
        <v>1084580</v>
      </c>
      <c r="O103" s="21">
        <f t="shared" si="44"/>
        <v>1084580</v>
      </c>
      <c r="P103" s="21">
        <f t="shared" si="44"/>
        <v>2169160</v>
      </c>
      <c r="Q103" s="21">
        <f>+Q98+Q93+Q88+Q83+Q78+Q73+Q68+Q63+Q58+Q53+Q48+Q18+Q13+Q8+Q43+Q38+Q33+Q28+Q23</f>
        <v>254154400.00458008</v>
      </c>
    </row>
    <row r="104" spans="1:17" s="7" customFormat="1" ht="11.25" hidden="1">
      <c r="A104" s="8"/>
      <c r="B104" s="4">
        <v>1</v>
      </c>
      <c r="C104" s="19">
        <f aca="true" t="shared" si="45" ref="C104:P107">+C99+C94+C89+C84+C79+C74+C69+C64+C59+C54+C49+C19+C14+C9+C44+C39+C34+C29+C24</f>
        <v>0</v>
      </c>
      <c r="D104" s="19">
        <f t="shared" si="45"/>
        <v>0</v>
      </c>
      <c r="E104" s="19">
        <f t="shared" si="45"/>
        <v>0</v>
      </c>
      <c r="F104" s="19">
        <f t="shared" si="45"/>
        <v>0</v>
      </c>
      <c r="G104" s="19">
        <f t="shared" si="45"/>
        <v>955703.5100000002</v>
      </c>
      <c r="H104" s="19">
        <f t="shared" si="45"/>
        <v>0</v>
      </c>
      <c r="I104" s="19">
        <f t="shared" si="45"/>
        <v>0</v>
      </c>
      <c r="J104" s="19">
        <f t="shared" si="45"/>
        <v>0</v>
      </c>
      <c r="K104" s="19">
        <f t="shared" si="45"/>
        <v>0</v>
      </c>
      <c r="L104" s="19">
        <f t="shared" si="45"/>
        <v>955703.5100000002</v>
      </c>
      <c r="M104" s="19">
        <f t="shared" si="45"/>
        <v>0</v>
      </c>
      <c r="N104" s="19">
        <f t="shared" si="45"/>
        <v>271145</v>
      </c>
      <c r="O104" s="19">
        <f t="shared" si="45"/>
        <v>271145</v>
      </c>
      <c r="P104" s="19">
        <f t="shared" si="45"/>
        <v>542290</v>
      </c>
      <c r="Q104" s="19">
        <f>+Q99+Q94+Q89+Q84+Q79+Q74+Q69+Q64+Q59+Q54+Q49+Q19+Q14+Q9+Q44+Q39+Q34+Q29+Q24</f>
        <v>1497993.5100000002</v>
      </c>
    </row>
    <row r="105" spans="1:17" s="7" customFormat="1" ht="11.25" hidden="1">
      <c r="A105" s="8"/>
      <c r="B105" s="4">
        <v>2</v>
      </c>
      <c r="C105" s="19">
        <f t="shared" si="45"/>
        <v>0</v>
      </c>
      <c r="D105" s="19">
        <f t="shared" si="45"/>
        <v>0</v>
      </c>
      <c r="E105" s="19">
        <f t="shared" si="45"/>
        <v>0</v>
      </c>
      <c r="F105" s="19">
        <f t="shared" si="45"/>
        <v>0</v>
      </c>
      <c r="G105" s="19">
        <f t="shared" si="45"/>
        <v>955703.5100000002</v>
      </c>
      <c r="H105" s="19">
        <f t="shared" si="45"/>
        <v>0</v>
      </c>
      <c r="I105" s="19">
        <f t="shared" si="45"/>
        <v>0</v>
      </c>
      <c r="J105" s="19">
        <f t="shared" si="45"/>
        <v>0</v>
      </c>
      <c r="K105" s="19">
        <f t="shared" si="45"/>
        <v>0</v>
      </c>
      <c r="L105" s="19">
        <f t="shared" si="45"/>
        <v>955703.5100000002</v>
      </c>
      <c r="M105" s="19">
        <f t="shared" si="45"/>
        <v>0</v>
      </c>
      <c r="N105" s="19">
        <f t="shared" si="45"/>
        <v>271145</v>
      </c>
      <c r="O105" s="19">
        <f t="shared" si="45"/>
        <v>271145</v>
      </c>
      <c r="P105" s="19">
        <f t="shared" si="45"/>
        <v>542290</v>
      </c>
      <c r="Q105" s="19">
        <f>+Q100+Q95+Q90+Q85+Q80+Q75+Q70+Q65+Q60+Q55+Q50+Q20+Q15+Q10+Q45+Q40+Q35+Q30+Q25</f>
        <v>1497993.5100000002</v>
      </c>
    </row>
    <row r="106" spans="1:17" s="7" customFormat="1" ht="11.25" hidden="1">
      <c r="A106" s="8"/>
      <c r="B106" s="4">
        <v>3</v>
      </c>
      <c r="C106" s="19">
        <f t="shared" si="45"/>
        <v>0</v>
      </c>
      <c r="D106" s="19">
        <f t="shared" si="45"/>
        <v>0</v>
      </c>
      <c r="E106" s="19">
        <f t="shared" si="45"/>
        <v>0</v>
      </c>
      <c r="F106" s="19">
        <f t="shared" si="45"/>
        <v>0</v>
      </c>
      <c r="G106" s="19">
        <f t="shared" si="45"/>
        <v>955703.5100000002</v>
      </c>
      <c r="H106" s="19">
        <f t="shared" si="45"/>
        <v>0</v>
      </c>
      <c r="I106" s="19">
        <f t="shared" si="45"/>
        <v>0</v>
      </c>
      <c r="J106" s="19">
        <f t="shared" si="45"/>
        <v>0</v>
      </c>
      <c r="K106" s="19">
        <f t="shared" si="45"/>
        <v>0</v>
      </c>
      <c r="L106" s="19">
        <f t="shared" si="45"/>
        <v>955703.5100000002</v>
      </c>
      <c r="M106" s="19">
        <f t="shared" si="45"/>
        <v>0</v>
      </c>
      <c r="N106" s="19">
        <f t="shared" si="45"/>
        <v>271145</v>
      </c>
      <c r="O106" s="19">
        <f t="shared" si="45"/>
        <v>271145</v>
      </c>
      <c r="P106" s="19">
        <f t="shared" si="45"/>
        <v>542290</v>
      </c>
      <c r="Q106" s="19">
        <f>+Q101+Q96+Q91+Q86+Q81+Q76+Q71+Q66+Q61+Q56+Q51+Q21+Q16+Q11+Q46+Q41+Q36+Q31+Q26</f>
        <v>1497993.5100000002</v>
      </c>
    </row>
    <row r="107" spans="1:17" s="7" customFormat="1" ht="11.25" hidden="1">
      <c r="A107" s="8"/>
      <c r="B107" s="4">
        <v>4</v>
      </c>
      <c r="C107" s="19">
        <f t="shared" si="45"/>
        <v>0</v>
      </c>
      <c r="D107" s="19">
        <f t="shared" si="45"/>
        <v>0</v>
      </c>
      <c r="E107" s="19">
        <f t="shared" si="45"/>
        <v>0</v>
      </c>
      <c r="F107" s="19">
        <f t="shared" si="45"/>
        <v>0</v>
      </c>
      <c r="G107" s="19">
        <f>+G102+G97+G92+G87+G82+G77+G72+G67+G62+G57+G52+G22+G17+G12+G47+G42+G37+G32+G27</f>
        <v>955703.5100000002</v>
      </c>
      <c r="H107" s="19">
        <f t="shared" si="45"/>
        <v>0</v>
      </c>
      <c r="I107" s="19">
        <f t="shared" si="45"/>
        <v>0</v>
      </c>
      <c r="J107" s="19">
        <f t="shared" si="45"/>
        <v>0</v>
      </c>
      <c r="K107" s="19">
        <f t="shared" si="45"/>
        <v>0</v>
      </c>
      <c r="L107" s="19">
        <f t="shared" si="45"/>
        <v>955703.5100000002</v>
      </c>
      <c r="M107" s="19">
        <f t="shared" si="45"/>
        <v>0</v>
      </c>
      <c r="N107" s="19">
        <f t="shared" si="45"/>
        <v>271145</v>
      </c>
      <c r="O107" s="19">
        <f t="shared" si="45"/>
        <v>271145</v>
      </c>
      <c r="P107" s="19">
        <f t="shared" si="45"/>
        <v>542290</v>
      </c>
      <c r="Q107" s="19">
        <f>+Q102+Q97+Q92+Q87+Q82+Q77+Q72+Q67+Q62+Q57+Q52+Q22+Q17+Q12+Q47+Q42+Q37+Q32+Q27</f>
        <v>1497993.5100000002</v>
      </c>
    </row>
    <row r="108" spans="1:17" s="7" customFormat="1" ht="11.25" hidden="1">
      <c r="A108" s="5">
        <v>1</v>
      </c>
      <c r="B108" s="4" t="s">
        <v>27</v>
      </c>
      <c r="C108" s="19">
        <f aca="true" t="shared" si="46" ref="C108:O108">C109+C110+C111+C112</f>
        <v>0</v>
      </c>
      <c r="D108" s="19">
        <f t="shared" si="46"/>
        <v>0</v>
      </c>
      <c r="E108" s="19">
        <f t="shared" si="46"/>
        <v>0</v>
      </c>
      <c r="F108" s="19">
        <f t="shared" si="46"/>
        <v>0</v>
      </c>
      <c r="G108" s="19">
        <f t="shared" si="46"/>
        <v>0</v>
      </c>
      <c r="H108" s="19">
        <f t="shared" si="46"/>
        <v>0</v>
      </c>
      <c r="I108" s="19">
        <f t="shared" si="46"/>
        <v>0</v>
      </c>
      <c r="J108" s="19">
        <f t="shared" si="46"/>
        <v>0</v>
      </c>
      <c r="K108" s="19">
        <f t="shared" si="46"/>
        <v>0</v>
      </c>
      <c r="L108" s="19">
        <f t="shared" si="46"/>
        <v>0</v>
      </c>
      <c r="M108" s="19">
        <f t="shared" si="46"/>
        <v>0</v>
      </c>
      <c r="N108" s="19">
        <f t="shared" si="46"/>
        <v>0</v>
      </c>
      <c r="O108" s="19">
        <f t="shared" si="46"/>
        <v>0</v>
      </c>
      <c r="P108" s="19">
        <f aca="true" t="shared" si="47" ref="P108:P171">N108+O108</f>
        <v>0</v>
      </c>
      <c r="Q108" s="19">
        <f aca="true" t="shared" si="48" ref="Q108:Q171">P108+M108+L108+F108</f>
        <v>0</v>
      </c>
    </row>
    <row r="109" spans="1:17" s="7" customFormat="1" ht="11.25" hidden="1">
      <c r="A109" s="5"/>
      <c r="B109" s="4">
        <v>1</v>
      </c>
      <c r="C109" s="19"/>
      <c r="D109" s="19"/>
      <c r="E109" s="19"/>
      <c r="F109" s="19">
        <f>C109+D109+E109</f>
        <v>0</v>
      </c>
      <c r="G109" s="19"/>
      <c r="H109" s="19"/>
      <c r="I109" s="19"/>
      <c r="J109" s="19"/>
      <c r="K109" s="19"/>
      <c r="L109" s="19">
        <f>G109+H109+I109+J109+K109</f>
        <v>0</v>
      </c>
      <c r="M109" s="19"/>
      <c r="N109" s="19"/>
      <c r="O109" s="19"/>
      <c r="P109" s="19">
        <f t="shared" si="47"/>
        <v>0</v>
      </c>
      <c r="Q109" s="19">
        <f t="shared" si="48"/>
        <v>0</v>
      </c>
    </row>
    <row r="110" spans="1:17" s="7" customFormat="1" ht="11.25" hidden="1">
      <c r="A110" s="5"/>
      <c r="B110" s="4">
        <v>2</v>
      </c>
      <c r="C110" s="19"/>
      <c r="D110" s="19"/>
      <c r="E110" s="19"/>
      <c r="F110" s="19">
        <f>C110+D110+E110</f>
        <v>0</v>
      </c>
      <c r="G110" s="19"/>
      <c r="H110" s="19"/>
      <c r="I110" s="19"/>
      <c r="J110" s="19"/>
      <c r="K110" s="19"/>
      <c r="L110" s="19">
        <f>G110+H110+I110+J110+K110</f>
        <v>0</v>
      </c>
      <c r="M110" s="19"/>
      <c r="N110" s="19"/>
      <c r="O110" s="19"/>
      <c r="P110" s="19">
        <f t="shared" si="47"/>
        <v>0</v>
      </c>
      <c r="Q110" s="19">
        <f t="shared" si="48"/>
        <v>0</v>
      </c>
    </row>
    <row r="111" spans="1:17" s="7" customFormat="1" ht="11.25" hidden="1">
      <c r="A111" s="5"/>
      <c r="B111" s="4">
        <v>3</v>
      </c>
      <c r="C111" s="19"/>
      <c r="D111" s="19"/>
      <c r="E111" s="19"/>
      <c r="F111" s="19">
        <f>C111+D111+E111</f>
        <v>0</v>
      </c>
      <c r="G111" s="19"/>
      <c r="H111" s="19"/>
      <c r="I111" s="19"/>
      <c r="J111" s="19"/>
      <c r="K111" s="19"/>
      <c r="L111" s="19">
        <f>G111+H111+I111+J111+K111</f>
        <v>0</v>
      </c>
      <c r="M111" s="19"/>
      <c r="N111" s="19"/>
      <c r="O111" s="19"/>
      <c r="P111" s="19">
        <f t="shared" si="47"/>
        <v>0</v>
      </c>
      <c r="Q111" s="19">
        <f t="shared" si="48"/>
        <v>0</v>
      </c>
    </row>
    <row r="112" spans="1:17" s="7" customFormat="1" ht="11.25" hidden="1">
      <c r="A112" s="5"/>
      <c r="B112" s="4">
        <v>4</v>
      </c>
      <c r="C112" s="19"/>
      <c r="D112" s="19"/>
      <c r="E112" s="19"/>
      <c r="F112" s="19">
        <f>C112+D112+E112</f>
        <v>0</v>
      </c>
      <c r="G112" s="19"/>
      <c r="H112" s="19"/>
      <c r="I112" s="19"/>
      <c r="J112" s="19"/>
      <c r="K112" s="19"/>
      <c r="L112" s="19">
        <f>G112+H112+I112+J112+K112</f>
        <v>0</v>
      </c>
      <c r="M112" s="19"/>
      <c r="N112" s="19"/>
      <c r="O112" s="19"/>
      <c r="P112" s="19">
        <f t="shared" si="47"/>
        <v>0</v>
      </c>
      <c r="Q112" s="19">
        <f t="shared" si="48"/>
        <v>0</v>
      </c>
    </row>
    <row r="113" spans="1:17" s="7" customFormat="1" ht="11.25" hidden="1">
      <c r="A113" s="5">
        <v>2</v>
      </c>
      <c r="B113" s="4" t="s">
        <v>28</v>
      </c>
      <c r="C113" s="19">
        <f aca="true" t="shared" si="49" ref="C113:O113">C114+C115+C116+C117</f>
        <v>0</v>
      </c>
      <c r="D113" s="19">
        <f t="shared" si="49"/>
        <v>0</v>
      </c>
      <c r="E113" s="19">
        <f t="shared" si="49"/>
        <v>0</v>
      </c>
      <c r="F113" s="19">
        <f t="shared" si="49"/>
        <v>0</v>
      </c>
      <c r="G113" s="19">
        <f t="shared" si="49"/>
        <v>0</v>
      </c>
      <c r="H113" s="19">
        <f t="shared" si="49"/>
        <v>0</v>
      </c>
      <c r="I113" s="19">
        <f t="shared" si="49"/>
        <v>0</v>
      </c>
      <c r="J113" s="19">
        <f t="shared" si="49"/>
        <v>0</v>
      </c>
      <c r="K113" s="19">
        <f t="shared" si="49"/>
        <v>0</v>
      </c>
      <c r="L113" s="19">
        <f t="shared" si="49"/>
        <v>0</v>
      </c>
      <c r="M113" s="19">
        <f t="shared" si="49"/>
        <v>0</v>
      </c>
      <c r="N113" s="19">
        <f t="shared" si="49"/>
        <v>0</v>
      </c>
      <c r="O113" s="19">
        <f t="shared" si="49"/>
        <v>0</v>
      </c>
      <c r="P113" s="19">
        <f t="shared" si="47"/>
        <v>0</v>
      </c>
      <c r="Q113" s="19">
        <f t="shared" si="48"/>
        <v>0</v>
      </c>
    </row>
    <row r="114" spans="1:17" s="7" customFormat="1" ht="11.25" hidden="1">
      <c r="A114" s="5"/>
      <c r="B114" s="4">
        <v>1</v>
      </c>
      <c r="C114" s="19"/>
      <c r="D114" s="19"/>
      <c r="E114" s="19"/>
      <c r="F114" s="19">
        <f>C114+D114+E114</f>
        <v>0</v>
      </c>
      <c r="G114" s="19"/>
      <c r="H114" s="19"/>
      <c r="I114" s="19"/>
      <c r="J114" s="19"/>
      <c r="K114" s="19"/>
      <c r="L114" s="19">
        <f>G114+H114+I114+J114+K114</f>
        <v>0</v>
      </c>
      <c r="M114" s="19"/>
      <c r="N114" s="19"/>
      <c r="O114" s="19"/>
      <c r="P114" s="19">
        <f t="shared" si="47"/>
        <v>0</v>
      </c>
      <c r="Q114" s="19">
        <f t="shared" si="48"/>
        <v>0</v>
      </c>
    </row>
    <row r="115" spans="1:17" s="7" customFormat="1" ht="11.25" hidden="1">
      <c r="A115" s="5"/>
      <c r="B115" s="4">
        <v>2</v>
      </c>
      <c r="C115" s="19"/>
      <c r="D115" s="19"/>
      <c r="E115" s="19"/>
      <c r="F115" s="19">
        <f>C115+D115+E115</f>
        <v>0</v>
      </c>
      <c r="G115" s="19"/>
      <c r="H115" s="19"/>
      <c r="I115" s="19"/>
      <c r="J115" s="19"/>
      <c r="K115" s="19"/>
      <c r="L115" s="19">
        <f>G115+H115+I115+J115+K115</f>
        <v>0</v>
      </c>
      <c r="M115" s="19"/>
      <c r="N115" s="19"/>
      <c r="O115" s="19"/>
      <c r="P115" s="19">
        <f t="shared" si="47"/>
        <v>0</v>
      </c>
      <c r="Q115" s="19">
        <f t="shared" si="48"/>
        <v>0</v>
      </c>
    </row>
    <row r="116" spans="1:17" s="7" customFormat="1" ht="11.25" hidden="1">
      <c r="A116" s="5"/>
      <c r="B116" s="4">
        <v>3</v>
      </c>
      <c r="C116" s="19"/>
      <c r="D116" s="19"/>
      <c r="E116" s="19"/>
      <c r="F116" s="19">
        <f>C116+D116+E116</f>
        <v>0</v>
      </c>
      <c r="G116" s="19"/>
      <c r="H116" s="19"/>
      <c r="I116" s="19"/>
      <c r="J116" s="19"/>
      <c r="K116" s="19"/>
      <c r="L116" s="19">
        <f>G116+H116+I116+J116+K116</f>
        <v>0</v>
      </c>
      <c r="M116" s="19"/>
      <c r="N116" s="19"/>
      <c r="O116" s="19"/>
      <c r="P116" s="19">
        <f t="shared" si="47"/>
        <v>0</v>
      </c>
      <c r="Q116" s="19">
        <f t="shared" si="48"/>
        <v>0</v>
      </c>
    </row>
    <row r="117" spans="1:17" s="7" customFormat="1" ht="11.25" hidden="1">
      <c r="A117" s="5"/>
      <c r="B117" s="4">
        <v>4</v>
      </c>
      <c r="C117" s="19"/>
      <c r="D117" s="19"/>
      <c r="E117" s="19"/>
      <c r="F117" s="19">
        <f>C117+D117+E117</f>
        <v>0</v>
      </c>
      <c r="G117" s="19"/>
      <c r="H117" s="19"/>
      <c r="I117" s="19"/>
      <c r="J117" s="19"/>
      <c r="K117" s="19"/>
      <c r="L117" s="19">
        <f>G117+H117+I117+J117+K117</f>
        <v>0</v>
      </c>
      <c r="M117" s="19"/>
      <c r="N117" s="19"/>
      <c r="O117" s="19"/>
      <c r="P117" s="19">
        <f t="shared" si="47"/>
        <v>0</v>
      </c>
      <c r="Q117" s="19">
        <f t="shared" si="48"/>
        <v>0</v>
      </c>
    </row>
    <row r="118" spans="1:17" s="7" customFormat="1" ht="11.25" hidden="1">
      <c r="A118" s="5">
        <v>3</v>
      </c>
      <c r="B118" s="4" t="s">
        <v>29</v>
      </c>
      <c r="C118" s="19">
        <f aca="true" t="shared" si="50" ref="C118:O118">C119+C120+C121+C122</f>
        <v>0</v>
      </c>
      <c r="D118" s="19">
        <f t="shared" si="50"/>
        <v>0</v>
      </c>
      <c r="E118" s="19">
        <f t="shared" si="50"/>
        <v>0</v>
      </c>
      <c r="F118" s="19">
        <f t="shared" si="50"/>
        <v>0</v>
      </c>
      <c r="G118" s="19">
        <f t="shared" si="50"/>
        <v>0</v>
      </c>
      <c r="H118" s="19">
        <f t="shared" si="50"/>
        <v>0</v>
      </c>
      <c r="I118" s="19">
        <f t="shared" si="50"/>
        <v>0</v>
      </c>
      <c r="J118" s="19">
        <f t="shared" si="50"/>
        <v>0</v>
      </c>
      <c r="K118" s="19">
        <f t="shared" si="50"/>
        <v>0</v>
      </c>
      <c r="L118" s="19">
        <f t="shared" si="50"/>
        <v>0</v>
      </c>
      <c r="M118" s="19">
        <f t="shared" si="50"/>
        <v>0</v>
      </c>
      <c r="N118" s="19">
        <f t="shared" si="50"/>
        <v>0</v>
      </c>
      <c r="O118" s="19">
        <f t="shared" si="50"/>
        <v>0</v>
      </c>
      <c r="P118" s="19">
        <f t="shared" si="47"/>
        <v>0</v>
      </c>
      <c r="Q118" s="19">
        <f t="shared" si="48"/>
        <v>0</v>
      </c>
    </row>
    <row r="119" spans="1:17" s="7" customFormat="1" ht="11.25" hidden="1">
      <c r="A119" s="5"/>
      <c r="B119" s="4">
        <v>1</v>
      </c>
      <c r="C119" s="19"/>
      <c r="D119" s="19"/>
      <c r="E119" s="19"/>
      <c r="F119" s="19">
        <f>C119+D119+E119</f>
        <v>0</v>
      </c>
      <c r="G119" s="19"/>
      <c r="H119" s="19"/>
      <c r="I119" s="19"/>
      <c r="J119" s="19"/>
      <c r="K119" s="19"/>
      <c r="L119" s="19">
        <f>G119+H119+I119+J119+K119</f>
        <v>0</v>
      </c>
      <c r="M119" s="19"/>
      <c r="N119" s="19"/>
      <c r="O119" s="19"/>
      <c r="P119" s="19">
        <f t="shared" si="47"/>
        <v>0</v>
      </c>
      <c r="Q119" s="19">
        <f t="shared" si="48"/>
        <v>0</v>
      </c>
    </row>
    <row r="120" spans="1:17" s="7" customFormat="1" ht="11.25" hidden="1">
      <c r="A120" s="5"/>
      <c r="B120" s="4">
        <v>2</v>
      </c>
      <c r="C120" s="19"/>
      <c r="D120" s="19"/>
      <c r="E120" s="19"/>
      <c r="F120" s="19">
        <f>C120+D120+E120</f>
        <v>0</v>
      </c>
      <c r="G120" s="19"/>
      <c r="H120" s="19"/>
      <c r="I120" s="19"/>
      <c r="J120" s="19"/>
      <c r="K120" s="19"/>
      <c r="L120" s="19">
        <f>G120+H120+I120+J120+K120</f>
        <v>0</v>
      </c>
      <c r="M120" s="19"/>
      <c r="N120" s="19"/>
      <c r="O120" s="19"/>
      <c r="P120" s="19">
        <f t="shared" si="47"/>
        <v>0</v>
      </c>
      <c r="Q120" s="19">
        <f t="shared" si="48"/>
        <v>0</v>
      </c>
    </row>
    <row r="121" spans="1:17" s="7" customFormat="1" ht="11.25" hidden="1">
      <c r="A121" s="5"/>
      <c r="B121" s="4">
        <v>3</v>
      </c>
      <c r="C121" s="19"/>
      <c r="D121" s="19"/>
      <c r="E121" s="19"/>
      <c r="F121" s="19">
        <f>C121+D121+E121</f>
        <v>0</v>
      </c>
      <c r="G121" s="19"/>
      <c r="H121" s="19"/>
      <c r="I121" s="19"/>
      <c r="J121" s="19"/>
      <c r="K121" s="19"/>
      <c r="L121" s="19">
        <f>G121+H121+I121+J121+K121</f>
        <v>0</v>
      </c>
      <c r="M121" s="19"/>
      <c r="N121" s="19"/>
      <c r="O121" s="19"/>
      <c r="P121" s="19">
        <f t="shared" si="47"/>
        <v>0</v>
      </c>
      <c r="Q121" s="19">
        <f t="shared" si="48"/>
        <v>0</v>
      </c>
    </row>
    <row r="122" spans="1:17" s="7" customFormat="1" ht="11.25" hidden="1">
      <c r="A122" s="5"/>
      <c r="B122" s="4">
        <v>4</v>
      </c>
      <c r="C122" s="19"/>
      <c r="D122" s="19"/>
      <c r="E122" s="19"/>
      <c r="F122" s="19">
        <f>C122+D122+E122</f>
        <v>0</v>
      </c>
      <c r="G122" s="19"/>
      <c r="H122" s="19"/>
      <c r="I122" s="19"/>
      <c r="J122" s="19"/>
      <c r="K122" s="19"/>
      <c r="L122" s="19">
        <f>G122+H122+I122+J122+K122</f>
        <v>0</v>
      </c>
      <c r="M122" s="19"/>
      <c r="N122" s="19"/>
      <c r="O122" s="19"/>
      <c r="P122" s="19">
        <f t="shared" si="47"/>
        <v>0</v>
      </c>
      <c r="Q122" s="19">
        <f t="shared" si="48"/>
        <v>0</v>
      </c>
    </row>
    <row r="123" spans="1:17" s="7" customFormat="1" ht="11.25" hidden="1">
      <c r="A123" s="5">
        <v>4</v>
      </c>
      <c r="B123" s="4" t="s">
        <v>30</v>
      </c>
      <c r="C123" s="19">
        <f aca="true" t="shared" si="51" ref="C123:O123">C124+C125+C126+C127</f>
        <v>0</v>
      </c>
      <c r="D123" s="19">
        <f t="shared" si="51"/>
        <v>0</v>
      </c>
      <c r="E123" s="19">
        <f t="shared" si="51"/>
        <v>0</v>
      </c>
      <c r="F123" s="19">
        <f t="shared" si="51"/>
        <v>0</v>
      </c>
      <c r="G123" s="19">
        <f t="shared" si="51"/>
        <v>0</v>
      </c>
      <c r="H123" s="19">
        <f t="shared" si="51"/>
        <v>0</v>
      </c>
      <c r="I123" s="19">
        <f t="shared" si="51"/>
        <v>0</v>
      </c>
      <c r="J123" s="19">
        <f t="shared" si="51"/>
        <v>0</v>
      </c>
      <c r="K123" s="19">
        <f t="shared" si="51"/>
        <v>0</v>
      </c>
      <c r="L123" s="19">
        <f t="shared" si="51"/>
        <v>0</v>
      </c>
      <c r="M123" s="19">
        <f t="shared" si="51"/>
        <v>0</v>
      </c>
      <c r="N123" s="19">
        <f t="shared" si="51"/>
        <v>0</v>
      </c>
      <c r="O123" s="19">
        <f t="shared" si="51"/>
        <v>0</v>
      </c>
      <c r="P123" s="19">
        <f t="shared" si="47"/>
        <v>0</v>
      </c>
      <c r="Q123" s="19">
        <f t="shared" si="48"/>
        <v>0</v>
      </c>
    </row>
    <row r="124" spans="1:17" s="7" customFormat="1" ht="11.25" hidden="1">
      <c r="A124" s="5"/>
      <c r="B124" s="4">
        <v>1</v>
      </c>
      <c r="C124" s="19"/>
      <c r="D124" s="19"/>
      <c r="E124" s="19"/>
      <c r="F124" s="19">
        <f>C124+D124+E124</f>
        <v>0</v>
      </c>
      <c r="G124" s="19"/>
      <c r="H124" s="19"/>
      <c r="I124" s="19"/>
      <c r="J124" s="19"/>
      <c r="K124" s="19"/>
      <c r="L124" s="19">
        <f>G124+H124+I124+J124+K124</f>
        <v>0</v>
      </c>
      <c r="M124" s="19"/>
      <c r="N124" s="19"/>
      <c r="O124" s="19"/>
      <c r="P124" s="19">
        <f t="shared" si="47"/>
        <v>0</v>
      </c>
      <c r="Q124" s="19">
        <f t="shared" si="48"/>
        <v>0</v>
      </c>
    </row>
    <row r="125" spans="1:17" s="7" customFormat="1" ht="11.25" hidden="1">
      <c r="A125" s="5"/>
      <c r="B125" s="4">
        <v>2</v>
      </c>
      <c r="C125" s="19"/>
      <c r="D125" s="19"/>
      <c r="E125" s="19"/>
      <c r="F125" s="19">
        <f>C125+D125+E125</f>
        <v>0</v>
      </c>
      <c r="G125" s="19"/>
      <c r="H125" s="19"/>
      <c r="I125" s="19"/>
      <c r="J125" s="19"/>
      <c r="K125" s="19"/>
      <c r="L125" s="19">
        <f>G125+H125+I125+J125+K125</f>
        <v>0</v>
      </c>
      <c r="M125" s="19"/>
      <c r="N125" s="19"/>
      <c r="O125" s="19"/>
      <c r="P125" s="19">
        <f t="shared" si="47"/>
        <v>0</v>
      </c>
      <c r="Q125" s="19">
        <f t="shared" si="48"/>
        <v>0</v>
      </c>
    </row>
    <row r="126" spans="1:17" s="7" customFormat="1" ht="11.25" hidden="1">
      <c r="A126" s="5"/>
      <c r="B126" s="4">
        <v>3</v>
      </c>
      <c r="C126" s="19"/>
      <c r="D126" s="19"/>
      <c r="E126" s="19"/>
      <c r="F126" s="19">
        <f>C126+D126+E126</f>
        <v>0</v>
      </c>
      <c r="G126" s="19"/>
      <c r="H126" s="19"/>
      <c r="I126" s="19"/>
      <c r="J126" s="19"/>
      <c r="K126" s="19"/>
      <c r="L126" s="19">
        <f>G126+H126+I126+J126+K126</f>
        <v>0</v>
      </c>
      <c r="M126" s="19"/>
      <c r="N126" s="19"/>
      <c r="O126" s="19"/>
      <c r="P126" s="19">
        <f t="shared" si="47"/>
        <v>0</v>
      </c>
      <c r="Q126" s="19">
        <f t="shared" si="48"/>
        <v>0</v>
      </c>
    </row>
    <row r="127" spans="1:17" s="7" customFormat="1" ht="11.25" hidden="1">
      <c r="A127" s="5"/>
      <c r="B127" s="4">
        <v>4</v>
      </c>
      <c r="C127" s="19"/>
      <c r="D127" s="19"/>
      <c r="E127" s="19"/>
      <c r="F127" s="19">
        <f>C127+D127+E127</f>
        <v>0</v>
      </c>
      <c r="G127" s="19"/>
      <c r="H127" s="19"/>
      <c r="I127" s="19"/>
      <c r="J127" s="19"/>
      <c r="K127" s="19"/>
      <c r="L127" s="19">
        <f>G127+H127+I127+J127+K127</f>
        <v>0</v>
      </c>
      <c r="M127" s="19"/>
      <c r="N127" s="19"/>
      <c r="O127" s="19"/>
      <c r="P127" s="19">
        <f t="shared" si="47"/>
        <v>0</v>
      </c>
      <c r="Q127" s="19">
        <f t="shared" si="48"/>
        <v>0</v>
      </c>
    </row>
    <row r="128" spans="1:17" s="7" customFormat="1" ht="11.25" hidden="1">
      <c r="A128" s="5">
        <v>5</v>
      </c>
      <c r="B128" s="4" t="s">
        <v>31</v>
      </c>
      <c r="C128" s="19">
        <f aca="true" t="shared" si="52" ref="C128:O128">C129+C130+C131+C132</f>
        <v>0</v>
      </c>
      <c r="D128" s="19">
        <f t="shared" si="52"/>
        <v>0</v>
      </c>
      <c r="E128" s="19">
        <f t="shared" si="52"/>
        <v>0</v>
      </c>
      <c r="F128" s="19">
        <f t="shared" si="52"/>
        <v>0</v>
      </c>
      <c r="G128" s="19">
        <f t="shared" si="52"/>
        <v>0</v>
      </c>
      <c r="H128" s="19">
        <f t="shared" si="52"/>
        <v>0</v>
      </c>
      <c r="I128" s="19">
        <f t="shared" si="52"/>
        <v>0</v>
      </c>
      <c r="J128" s="19">
        <f t="shared" si="52"/>
        <v>0</v>
      </c>
      <c r="K128" s="19">
        <f t="shared" si="52"/>
        <v>0</v>
      </c>
      <c r="L128" s="19">
        <f t="shared" si="52"/>
        <v>0</v>
      </c>
      <c r="M128" s="19">
        <f t="shared" si="52"/>
        <v>0</v>
      </c>
      <c r="N128" s="19">
        <f t="shared" si="52"/>
        <v>0</v>
      </c>
      <c r="O128" s="19">
        <f t="shared" si="52"/>
        <v>0</v>
      </c>
      <c r="P128" s="19">
        <f t="shared" si="47"/>
        <v>0</v>
      </c>
      <c r="Q128" s="19">
        <f t="shared" si="48"/>
        <v>0</v>
      </c>
    </row>
    <row r="129" spans="1:17" s="7" customFormat="1" ht="11.25" hidden="1">
      <c r="A129" s="5"/>
      <c r="B129" s="4">
        <v>1</v>
      </c>
      <c r="C129" s="19"/>
      <c r="D129" s="19"/>
      <c r="E129" s="19"/>
      <c r="F129" s="19">
        <f>C129+D129+E129</f>
        <v>0</v>
      </c>
      <c r="G129" s="19"/>
      <c r="H129" s="19"/>
      <c r="I129" s="19"/>
      <c r="J129" s="19"/>
      <c r="K129" s="19"/>
      <c r="L129" s="19">
        <f>G129+H129+I129+J129+K129</f>
        <v>0</v>
      </c>
      <c r="M129" s="19"/>
      <c r="N129" s="19"/>
      <c r="O129" s="19"/>
      <c r="P129" s="19">
        <f t="shared" si="47"/>
        <v>0</v>
      </c>
      <c r="Q129" s="19">
        <f t="shared" si="48"/>
        <v>0</v>
      </c>
    </row>
    <row r="130" spans="1:17" s="7" customFormat="1" ht="11.25" hidden="1">
      <c r="A130" s="5"/>
      <c r="B130" s="4">
        <v>2</v>
      </c>
      <c r="C130" s="19"/>
      <c r="D130" s="19"/>
      <c r="E130" s="19"/>
      <c r="F130" s="19">
        <f>C130+D130+E130</f>
        <v>0</v>
      </c>
      <c r="G130" s="19"/>
      <c r="H130" s="19"/>
      <c r="I130" s="19"/>
      <c r="J130" s="19"/>
      <c r="K130" s="19"/>
      <c r="L130" s="19">
        <f>G130+H130+I130+J130+K130</f>
        <v>0</v>
      </c>
      <c r="M130" s="19"/>
      <c r="N130" s="19"/>
      <c r="O130" s="19"/>
      <c r="P130" s="19">
        <f t="shared" si="47"/>
        <v>0</v>
      </c>
      <c r="Q130" s="19">
        <f t="shared" si="48"/>
        <v>0</v>
      </c>
    </row>
    <row r="131" spans="1:17" s="7" customFormat="1" ht="11.25" hidden="1">
      <c r="A131" s="5"/>
      <c r="B131" s="4">
        <v>3</v>
      </c>
      <c r="C131" s="19"/>
      <c r="D131" s="19"/>
      <c r="E131" s="19"/>
      <c r="F131" s="19">
        <f>C131+D131+E131</f>
        <v>0</v>
      </c>
      <c r="G131" s="19"/>
      <c r="H131" s="19"/>
      <c r="I131" s="19"/>
      <c r="J131" s="19"/>
      <c r="K131" s="19"/>
      <c r="L131" s="19">
        <f>G131+H131+I131+J131+K131</f>
        <v>0</v>
      </c>
      <c r="M131" s="19"/>
      <c r="N131" s="19"/>
      <c r="O131" s="19"/>
      <c r="P131" s="19">
        <f t="shared" si="47"/>
        <v>0</v>
      </c>
      <c r="Q131" s="19">
        <f t="shared" si="48"/>
        <v>0</v>
      </c>
    </row>
    <row r="132" spans="1:17" s="7" customFormat="1" ht="11.25" hidden="1">
      <c r="A132" s="5"/>
      <c r="B132" s="4">
        <v>4</v>
      </c>
      <c r="C132" s="19"/>
      <c r="D132" s="19"/>
      <c r="E132" s="19"/>
      <c r="F132" s="19">
        <f>C132+D132+E132</f>
        <v>0</v>
      </c>
      <c r="G132" s="19"/>
      <c r="H132" s="19"/>
      <c r="I132" s="19"/>
      <c r="J132" s="19"/>
      <c r="K132" s="19"/>
      <c r="L132" s="19">
        <f>G132+H132+I132+J132+K132</f>
        <v>0</v>
      </c>
      <c r="M132" s="19"/>
      <c r="N132" s="19"/>
      <c r="O132" s="19"/>
      <c r="P132" s="19">
        <f t="shared" si="47"/>
        <v>0</v>
      </c>
      <c r="Q132" s="19">
        <f t="shared" si="48"/>
        <v>0</v>
      </c>
    </row>
    <row r="133" spans="1:17" s="7" customFormat="1" ht="11.25" hidden="1">
      <c r="A133" s="5">
        <v>6</v>
      </c>
      <c r="B133" s="4" t="s">
        <v>32</v>
      </c>
      <c r="C133" s="19">
        <f aca="true" t="shared" si="53" ref="C133:O133">C134+C135+C136+C137</f>
        <v>0</v>
      </c>
      <c r="D133" s="19">
        <f t="shared" si="53"/>
        <v>0</v>
      </c>
      <c r="E133" s="19">
        <f t="shared" si="53"/>
        <v>0</v>
      </c>
      <c r="F133" s="19">
        <f t="shared" si="53"/>
        <v>0</v>
      </c>
      <c r="G133" s="19">
        <f t="shared" si="53"/>
        <v>0</v>
      </c>
      <c r="H133" s="19">
        <f t="shared" si="53"/>
        <v>0</v>
      </c>
      <c r="I133" s="19">
        <f t="shared" si="53"/>
        <v>0</v>
      </c>
      <c r="J133" s="19">
        <f t="shared" si="53"/>
        <v>0</v>
      </c>
      <c r="K133" s="19">
        <f t="shared" si="53"/>
        <v>0</v>
      </c>
      <c r="L133" s="19">
        <f t="shared" si="53"/>
        <v>0</v>
      </c>
      <c r="M133" s="19">
        <f t="shared" si="53"/>
        <v>0</v>
      </c>
      <c r="N133" s="19">
        <f t="shared" si="53"/>
        <v>0</v>
      </c>
      <c r="O133" s="19">
        <f t="shared" si="53"/>
        <v>0</v>
      </c>
      <c r="P133" s="19">
        <f t="shared" si="47"/>
        <v>0</v>
      </c>
      <c r="Q133" s="19">
        <f t="shared" si="48"/>
        <v>0</v>
      </c>
    </row>
    <row r="134" spans="1:17" s="7" customFormat="1" ht="11.25" hidden="1">
      <c r="A134" s="5"/>
      <c r="B134" s="4">
        <v>1</v>
      </c>
      <c r="C134" s="19"/>
      <c r="D134" s="19"/>
      <c r="E134" s="19"/>
      <c r="F134" s="19">
        <f>C134+D134+E134</f>
        <v>0</v>
      </c>
      <c r="G134" s="19"/>
      <c r="H134" s="19"/>
      <c r="I134" s="19"/>
      <c r="J134" s="19"/>
      <c r="K134" s="19"/>
      <c r="L134" s="19">
        <f>G134+H134+I134+J134+K134</f>
        <v>0</v>
      </c>
      <c r="M134" s="19"/>
      <c r="N134" s="19"/>
      <c r="O134" s="19"/>
      <c r="P134" s="19">
        <f t="shared" si="47"/>
        <v>0</v>
      </c>
      <c r="Q134" s="19">
        <f t="shared" si="48"/>
        <v>0</v>
      </c>
    </row>
    <row r="135" spans="1:17" s="7" customFormat="1" ht="11.25" hidden="1">
      <c r="A135" s="5"/>
      <c r="B135" s="4">
        <v>2</v>
      </c>
      <c r="C135" s="19"/>
      <c r="D135" s="19"/>
      <c r="E135" s="19"/>
      <c r="F135" s="19">
        <f>C135+D135+E135</f>
        <v>0</v>
      </c>
      <c r="G135" s="19"/>
      <c r="H135" s="19"/>
      <c r="I135" s="19"/>
      <c r="J135" s="19"/>
      <c r="K135" s="19"/>
      <c r="L135" s="19">
        <f>G135+H135+I135+J135+K135</f>
        <v>0</v>
      </c>
      <c r="M135" s="19"/>
      <c r="N135" s="19"/>
      <c r="O135" s="19"/>
      <c r="P135" s="19">
        <f t="shared" si="47"/>
        <v>0</v>
      </c>
      <c r="Q135" s="19">
        <f t="shared" si="48"/>
        <v>0</v>
      </c>
    </row>
    <row r="136" spans="1:17" s="7" customFormat="1" ht="11.25" hidden="1">
      <c r="A136" s="5"/>
      <c r="B136" s="4">
        <v>3</v>
      </c>
      <c r="C136" s="19"/>
      <c r="D136" s="19"/>
      <c r="E136" s="19"/>
      <c r="F136" s="19">
        <f>C136+D136+E136</f>
        <v>0</v>
      </c>
      <c r="G136" s="19"/>
      <c r="H136" s="19"/>
      <c r="I136" s="19"/>
      <c r="J136" s="19"/>
      <c r="K136" s="19"/>
      <c r="L136" s="19">
        <f>G136+H136+I136+J136+K136</f>
        <v>0</v>
      </c>
      <c r="M136" s="19"/>
      <c r="N136" s="19"/>
      <c r="O136" s="19"/>
      <c r="P136" s="19">
        <f t="shared" si="47"/>
        <v>0</v>
      </c>
      <c r="Q136" s="19">
        <f t="shared" si="48"/>
        <v>0</v>
      </c>
    </row>
    <row r="137" spans="1:17" s="7" customFormat="1" ht="11.25" hidden="1">
      <c r="A137" s="5"/>
      <c r="B137" s="4">
        <v>4</v>
      </c>
      <c r="C137" s="19"/>
      <c r="D137" s="19"/>
      <c r="E137" s="19"/>
      <c r="F137" s="19">
        <f>C137+D137+E137</f>
        <v>0</v>
      </c>
      <c r="G137" s="19"/>
      <c r="H137" s="19"/>
      <c r="I137" s="19"/>
      <c r="J137" s="19"/>
      <c r="K137" s="19"/>
      <c r="L137" s="19">
        <f>G137+H137+I137+J137+K137</f>
        <v>0</v>
      </c>
      <c r="M137" s="19"/>
      <c r="N137" s="19"/>
      <c r="O137" s="19"/>
      <c r="P137" s="19">
        <f t="shared" si="47"/>
        <v>0</v>
      </c>
      <c r="Q137" s="19">
        <f t="shared" si="48"/>
        <v>0</v>
      </c>
    </row>
    <row r="138" spans="1:17" s="7" customFormat="1" ht="11.25" hidden="1">
      <c r="A138" s="5">
        <v>7</v>
      </c>
      <c r="B138" s="4" t="s">
        <v>33</v>
      </c>
      <c r="C138" s="19">
        <f aca="true" t="shared" si="54" ref="C138:O138">C139+C140+C141+C142</f>
        <v>0</v>
      </c>
      <c r="D138" s="19">
        <f t="shared" si="54"/>
        <v>0</v>
      </c>
      <c r="E138" s="19">
        <f t="shared" si="54"/>
        <v>0</v>
      </c>
      <c r="F138" s="19">
        <f t="shared" si="54"/>
        <v>0</v>
      </c>
      <c r="G138" s="19">
        <f t="shared" si="54"/>
        <v>0</v>
      </c>
      <c r="H138" s="19">
        <f t="shared" si="54"/>
        <v>0</v>
      </c>
      <c r="I138" s="19">
        <f t="shared" si="54"/>
        <v>0</v>
      </c>
      <c r="J138" s="19">
        <f t="shared" si="54"/>
        <v>0</v>
      </c>
      <c r="K138" s="19">
        <f t="shared" si="54"/>
        <v>0</v>
      </c>
      <c r="L138" s="19">
        <f t="shared" si="54"/>
        <v>0</v>
      </c>
      <c r="M138" s="19">
        <f t="shared" si="54"/>
        <v>0</v>
      </c>
      <c r="N138" s="19">
        <f t="shared" si="54"/>
        <v>0</v>
      </c>
      <c r="O138" s="19">
        <f t="shared" si="54"/>
        <v>0</v>
      </c>
      <c r="P138" s="19">
        <f t="shared" si="47"/>
        <v>0</v>
      </c>
      <c r="Q138" s="19">
        <f t="shared" si="48"/>
        <v>0</v>
      </c>
    </row>
    <row r="139" spans="1:17" s="7" customFormat="1" ht="11.25" hidden="1">
      <c r="A139" s="5"/>
      <c r="B139" s="4">
        <v>1</v>
      </c>
      <c r="C139" s="19"/>
      <c r="D139" s="19"/>
      <c r="E139" s="19"/>
      <c r="F139" s="19">
        <f>C139+D139+E139</f>
        <v>0</v>
      </c>
      <c r="G139" s="19"/>
      <c r="H139" s="19"/>
      <c r="I139" s="19"/>
      <c r="J139" s="19"/>
      <c r="K139" s="19"/>
      <c r="L139" s="19">
        <f>G139+H139+I139+J139+K139</f>
        <v>0</v>
      </c>
      <c r="M139" s="19"/>
      <c r="N139" s="19"/>
      <c r="O139" s="19"/>
      <c r="P139" s="19">
        <f t="shared" si="47"/>
        <v>0</v>
      </c>
      <c r="Q139" s="19">
        <f t="shared" si="48"/>
        <v>0</v>
      </c>
    </row>
    <row r="140" spans="1:17" s="7" customFormat="1" ht="11.25" hidden="1">
      <c r="A140" s="5"/>
      <c r="B140" s="4">
        <v>2</v>
      </c>
      <c r="C140" s="19"/>
      <c r="D140" s="19"/>
      <c r="E140" s="19"/>
      <c r="F140" s="19">
        <f>C140+D140+E140</f>
        <v>0</v>
      </c>
      <c r="G140" s="19"/>
      <c r="H140" s="19"/>
      <c r="I140" s="19"/>
      <c r="J140" s="19"/>
      <c r="K140" s="19"/>
      <c r="L140" s="19">
        <f>G140+H140+I140+J140+K140</f>
        <v>0</v>
      </c>
      <c r="M140" s="19"/>
      <c r="N140" s="19"/>
      <c r="O140" s="19"/>
      <c r="P140" s="19">
        <f t="shared" si="47"/>
        <v>0</v>
      </c>
      <c r="Q140" s="19">
        <f t="shared" si="48"/>
        <v>0</v>
      </c>
    </row>
    <row r="141" spans="1:17" s="7" customFormat="1" ht="11.25" hidden="1">
      <c r="A141" s="5"/>
      <c r="B141" s="4">
        <v>3</v>
      </c>
      <c r="C141" s="19"/>
      <c r="D141" s="19"/>
      <c r="E141" s="19"/>
      <c r="F141" s="19">
        <f>C141+D141+E141</f>
        <v>0</v>
      </c>
      <c r="G141" s="19"/>
      <c r="H141" s="19"/>
      <c r="I141" s="19"/>
      <c r="J141" s="19"/>
      <c r="K141" s="19"/>
      <c r="L141" s="19">
        <f>G141+H141+I141+J141+K141</f>
        <v>0</v>
      </c>
      <c r="M141" s="19"/>
      <c r="N141" s="19"/>
      <c r="O141" s="19"/>
      <c r="P141" s="19">
        <f t="shared" si="47"/>
        <v>0</v>
      </c>
      <c r="Q141" s="19">
        <f t="shared" si="48"/>
        <v>0</v>
      </c>
    </row>
    <row r="142" spans="1:17" s="7" customFormat="1" ht="11.25" hidden="1">
      <c r="A142" s="5"/>
      <c r="B142" s="4">
        <v>4</v>
      </c>
      <c r="C142" s="19"/>
      <c r="D142" s="19"/>
      <c r="E142" s="19"/>
      <c r="F142" s="19">
        <f>C142+D142+E142</f>
        <v>0</v>
      </c>
      <c r="G142" s="19"/>
      <c r="H142" s="19"/>
      <c r="I142" s="19"/>
      <c r="J142" s="19"/>
      <c r="K142" s="19"/>
      <c r="L142" s="19">
        <f>G142+H142+I142+J142+K142</f>
        <v>0</v>
      </c>
      <c r="M142" s="19"/>
      <c r="N142" s="19"/>
      <c r="O142" s="19"/>
      <c r="P142" s="19">
        <f t="shared" si="47"/>
        <v>0</v>
      </c>
      <c r="Q142" s="19">
        <f t="shared" si="48"/>
        <v>0</v>
      </c>
    </row>
    <row r="143" spans="1:17" s="7" customFormat="1" ht="11.25" hidden="1">
      <c r="A143" s="5">
        <v>8</v>
      </c>
      <c r="B143" s="4" t="s">
        <v>34</v>
      </c>
      <c r="C143" s="19">
        <f aca="true" t="shared" si="55" ref="C143:O143">C144+C145+C146+C147</f>
        <v>0</v>
      </c>
      <c r="D143" s="19">
        <f t="shared" si="55"/>
        <v>0</v>
      </c>
      <c r="E143" s="19">
        <f t="shared" si="55"/>
        <v>0</v>
      </c>
      <c r="F143" s="19">
        <f t="shared" si="55"/>
        <v>0</v>
      </c>
      <c r="G143" s="19">
        <f t="shared" si="55"/>
        <v>0</v>
      </c>
      <c r="H143" s="19">
        <f t="shared" si="55"/>
        <v>0</v>
      </c>
      <c r="I143" s="19">
        <f t="shared" si="55"/>
        <v>0</v>
      </c>
      <c r="J143" s="19">
        <f t="shared" si="55"/>
        <v>0</v>
      </c>
      <c r="K143" s="19">
        <f t="shared" si="55"/>
        <v>0</v>
      </c>
      <c r="L143" s="19">
        <f t="shared" si="55"/>
        <v>0</v>
      </c>
      <c r="M143" s="19">
        <f t="shared" si="55"/>
        <v>0</v>
      </c>
      <c r="N143" s="19">
        <f t="shared" si="55"/>
        <v>0</v>
      </c>
      <c r="O143" s="19">
        <f t="shared" si="55"/>
        <v>0</v>
      </c>
      <c r="P143" s="19">
        <f t="shared" si="47"/>
        <v>0</v>
      </c>
      <c r="Q143" s="19">
        <f t="shared" si="48"/>
        <v>0</v>
      </c>
    </row>
    <row r="144" spans="1:17" s="7" customFormat="1" ht="11.25" hidden="1">
      <c r="A144" s="5"/>
      <c r="B144" s="4">
        <v>1</v>
      </c>
      <c r="C144" s="19"/>
      <c r="D144" s="19"/>
      <c r="E144" s="19"/>
      <c r="F144" s="19">
        <f>C144+D144+E144</f>
        <v>0</v>
      </c>
      <c r="G144" s="19"/>
      <c r="H144" s="19"/>
      <c r="I144" s="19"/>
      <c r="J144" s="19"/>
      <c r="K144" s="19"/>
      <c r="L144" s="19">
        <f>G144+H144+I144+J144+K144</f>
        <v>0</v>
      </c>
      <c r="M144" s="19"/>
      <c r="N144" s="19"/>
      <c r="O144" s="19"/>
      <c r="P144" s="19">
        <f t="shared" si="47"/>
        <v>0</v>
      </c>
      <c r="Q144" s="19">
        <f t="shared" si="48"/>
        <v>0</v>
      </c>
    </row>
    <row r="145" spans="1:17" s="7" customFormat="1" ht="11.25" hidden="1">
      <c r="A145" s="5"/>
      <c r="B145" s="4">
        <v>2</v>
      </c>
      <c r="C145" s="19"/>
      <c r="D145" s="19"/>
      <c r="E145" s="19"/>
      <c r="F145" s="19">
        <f>C145+D145+E145</f>
        <v>0</v>
      </c>
      <c r="G145" s="19"/>
      <c r="H145" s="19"/>
      <c r="I145" s="19"/>
      <c r="J145" s="19"/>
      <c r="K145" s="19"/>
      <c r="L145" s="19">
        <f>G145+H145+I145+J145+K145</f>
        <v>0</v>
      </c>
      <c r="M145" s="19"/>
      <c r="N145" s="19"/>
      <c r="O145" s="19"/>
      <c r="P145" s="19">
        <f t="shared" si="47"/>
        <v>0</v>
      </c>
      <c r="Q145" s="19">
        <f t="shared" si="48"/>
        <v>0</v>
      </c>
    </row>
    <row r="146" spans="1:17" s="7" customFormat="1" ht="11.25" hidden="1">
      <c r="A146" s="5"/>
      <c r="B146" s="4">
        <v>3</v>
      </c>
      <c r="C146" s="19"/>
      <c r="D146" s="19"/>
      <c r="E146" s="19"/>
      <c r="F146" s="19">
        <f>C146+D146+E146</f>
        <v>0</v>
      </c>
      <c r="G146" s="19"/>
      <c r="H146" s="19"/>
      <c r="I146" s="19"/>
      <c r="J146" s="19"/>
      <c r="K146" s="19"/>
      <c r="L146" s="19">
        <f>G146+H146+I146+J146+K146</f>
        <v>0</v>
      </c>
      <c r="M146" s="19"/>
      <c r="N146" s="19"/>
      <c r="O146" s="19"/>
      <c r="P146" s="19">
        <f t="shared" si="47"/>
        <v>0</v>
      </c>
      <c r="Q146" s="19">
        <f t="shared" si="48"/>
        <v>0</v>
      </c>
    </row>
    <row r="147" spans="1:17" s="7" customFormat="1" ht="11.25" hidden="1">
      <c r="A147" s="5"/>
      <c r="B147" s="4">
        <v>4</v>
      </c>
      <c r="C147" s="19"/>
      <c r="D147" s="19"/>
      <c r="E147" s="19"/>
      <c r="F147" s="19">
        <f>C147+D147+E147</f>
        <v>0</v>
      </c>
      <c r="G147" s="19"/>
      <c r="H147" s="19"/>
      <c r="I147" s="19"/>
      <c r="J147" s="19"/>
      <c r="K147" s="19"/>
      <c r="L147" s="19">
        <f>G147+H147+I147+J147+K147</f>
        <v>0</v>
      </c>
      <c r="M147" s="19"/>
      <c r="N147" s="19"/>
      <c r="O147" s="19"/>
      <c r="P147" s="19">
        <f t="shared" si="47"/>
        <v>0</v>
      </c>
      <c r="Q147" s="19">
        <f t="shared" si="48"/>
        <v>0</v>
      </c>
    </row>
    <row r="148" spans="1:17" s="7" customFormat="1" ht="11.25" hidden="1">
      <c r="A148" s="5">
        <v>9</v>
      </c>
      <c r="B148" s="4" t="s">
        <v>35</v>
      </c>
      <c r="C148" s="19">
        <f aca="true" t="shared" si="56" ref="C148:O148">C149+C150+C151+C152</f>
        <v>0</v>
      </c>
      <c r="D148" s="19">
        <f t="shared" si="56"/>
        <v>0</v>
      </c>
      <c r="E148" s="19">
        <f t="shared" si="56"/>
        <v>0</v>
      </c>
      <c r="F148" s="19">
        <f t="shared" si="56"/>
        <v>0</v>
      </c>
      <c r="G148" s="19">
        <f t="shared" si="56"/>
        <v>0</v>
      </c>
      <c r="H148" s="19">
        <f t="shared" si="56"/>
        <v>0</v>
      </c>
      <c r="I148" s="19">
        <f t="shared" si="56"/>
        <v>0</v>
      </c>
      <c r="J148" s="19">
        <f t="shared" si="56"/>
        <v>0</v>
      </c>
      <c r="K148" s="19">
        <f t="shared" si="56"/>
        <v>0</v>
      </c>
      <c r="L148" s="19">
        <f t="shared" si="56"/>
        <v>0</v>
      </c>
      <c r="M148" s="19">
        <f t="shared" si="56"/>
        <v>0</v>
      </c>
      <c r="N148" s="19">
        <f t="shared" si="56"/>
        <v>0</v>
      </c>
      <c r="O148" s="19">
        <f t="shared" si="56"/>
        <v>0</v>
      </c>
      <c r="P148" s="19">
        <f t="shared" si="47"/>
        <v>0</v>
      </c>
      <c r="Q148" s="19">
        <f t="shared" si="48"/>
        <v>0</v>
      </c>
    </row>
    <row r="149" spans="1:17" s="7" customFormat="1" ht="11.25" hidden="1">
      <c r="A149" s="5"/>
      <c r="B149" s="4">
        <v>1</v>
      </c>
      <c r="C149" s="19"/>
      <c r="D149" s="19"/>
      <c r="E149" s="19"/>
      <c r="F149" s="19">
        <f>C149+D149+E149</f>
        <v>0</v>
      </c>
      <c r="G149" s="19"/>
      <c r="H149" s="19"/>
      <c r="I149" s="19"/>
      <c r="J149" s="19"/>
      <c r="K149" s="19"/>
      <c r="L149" s="19">
        <f>G149+H149+I149+J149+K149</f>
        <v>0</v>
      </c>
      <c r="M149" s="19"/>
      <c r="N149" s="19"/>
      <c r="O149" s="19"/>
      <c r="P149" s="19">
        <f t="shared" si="47"/>
        <v>0</v>
      </c>
      <c r="Q149" s="19">
        <f t="shared" si="48"/>
        <v>0</v>
      </c>
    </row>
    <row r="150" spans="1:17" s="7" customFormat="1" ht="11.25" hidden="1">
      <c r="A150" s="5"/>
      <c r="B150" s="4">
        <v>2</v>
      </c>
      <c r="C150" s="19"/>
      <c r="D150" s="19"/>
      <c r="E150" s="19"/>
      <c r="F150" s="19">
        <f>C150+D150+E150</f>
        <v>0</v>
      </c>
      <c r="G150" s="19"/>
      <c r="H150" s="19"/>
      <c r="I150" s="19"/>
      <c r="J150" s="19"/>
      <c r="K150" s="19"/>
      <c r="L150" s="19">
        <f>G150+H150+I150+J150+K150</f>
        <v>0</v>
      </c>
      <c r="M150" s="19"/>
      <c r="N150" s="19"/>
      <c r="O150" s="19"/>
      <c r="P150" s="19">
        <f t="shared" si="47"/>
        <v>0</v>
      </c>
      <c r="Q150" s="19">
        <f t="shared" si="48"/>
        <v>0</v>
      </c>
    </row>
    <row r="151" spans="1:17" s="7" customFormat="1" ht="11.25" hidden="1">
      <c r="A151" s="5"/>
      <c r="B151" s="4">
        <v>3</v>
      </c>
      <c r="C151" s="19"/>
      <c r="D151" s="19"/>
      <c r="E151" s="19"/>
      <c r="F151" s="19">
        <f>C151+D151+E151</f>
        <v>0</v>
      </c>
      <c r="G151" s="19"/>
      <c r="H151" s="19"/>
      <c r="I151" s="19"/>
      <c r="J151" s="19"/>
      <c r="K151" s="19"/>
      <c r="L151" s="19">
        <f>G151+H151+I151+J151+K151</f>
        <v>0</v>
      </c>
      <c r="M151" s="19"/>
      <c r="N151" s="19"/>
      <c r="O151" s="19"/>
      <c r="P151" s="19">
        <f t="shared" si="47"/>
        <v>0</v>
      </c>
      <c r="Q151" s="19">
        <f t="shared" si="48"/>
        <v>0</v>
      </c>
    </row>
    <row r="152" spans="1:17" s="7" customFormat="1" ht="11.25" hidden="1">
      <c r="A152" s="5"/>
      <c r="B152" s="4">
        <v>4</v>
      </c>
      <c r="C152" s="19"/>
      <c r="D152" s="19"/>
      <c r="E152" s="19"/>
      <c r="F152" s="19">
        <f>C152+D152+E152</f>
        <v>0</v>
      </c>
      <c r="G152" s="19"/>
      <c r="H152" s="19"/>
      <c r="I152" s="19"/>
      <c r="J152" s="19"/>
      <c r="K152" s="19"/>
      <c r="L152" s="19">
        <f>G152+H152+I152+J152+K152</f>
        <v>0</v>
      </c>
      <c r="M152" s="19"/>
      <c r="N152" s="19"/>
      <c r="O152" s="19"/>
      <c r="P152" s="19">
        <f t="shared" si="47"/>
        <v>0</v>
      </c>
      <c r="Q152" s="19">
        <f t="shared" si="48"/>
        <v>0</v>
      </c>
    </row>
    <row r="153" spans="1:17" s="7" customFormat="1" ht="11.25" hidden="1">
      <c r="A153" s="5">
        <v>10</v>
      </c>
      <c r="B153" s="4" t="s">
        <v>36</v>
      </c>
      <c r="C153" s="19">
        <f aca="true" t="shared" si="57" ref="C153:O153">C154+C155+C156+C157</f>
        <v>0</v>
      </c>
      <c r="D153" s="19">
        <f t="shared" si="57"/>
        <v>0</v>
      </c>
      <c r="E153" s="19">
        <f t="shared" si="57"/>
        <v>0</v>
      </c>
      <c r="F153" s="19">
        <f t="shared" si="57"/>
        <v>0</v>
      </c>
      <c r="G153" s="19">
        <f t="shared" si="57"/>
        <v>0</v>
      </c>
      <c r="H153" s="19">
        <f t="shared" si="57"/>
        <v>0</v>
      </c>
      <c r="I153" s="19">
        <f t="shared" si="57"/>
        <v>0</v>
      </c>
      <c r="J153" s="19">
        <f t="shared" si="57"/>
        <v>0</v>
      </c>
      <c r="K153" s="19">
        <f t="shared" si="57"/>
        <v>0</v>
      </c>
      <c r="L153" s="19">
        <f t="shared" si="57"/>
        <v>0</v>
      </c>
      <c r="M153" s="19">
        <f t="shared" si="57"/>
        <v>0</v>
      </c>
      <c r="N153" s="19">
        <f t="shared" si="57"/>
        <v>0</v>
      </c>
      <c r="O153" s="19">
        <f t="shared" si="57"/>
        <v>0</v>
      </c>
      <c r="P153" s="19">
        <f t="shared" si="47"/>
        <v>0</v>
      </c>
      <c r="Q153" s="19">
        <f t="shared" si="48"/>
        <v>0</v>
      </c>
    </row>
    <row r="154" spans="1:17" s="7" customFormat="1" ht="11.25" hidden="1">
      <c r="A154" s="5"/>
      <c r="B154" s="4">
        <v>1</v>
      </c>
      <c r="C154" s="19"/>
      <c r="D154" s="19"/>
      <c r="E154" s="19"/>
      <c r="F154" s="19">
        <f>C154+D154+E154</f>
        <v>0</v>
      </c>
      <c r="G154" s="19"/>
      <c r="H154" s="19"/>
      <c r="I154" s="19"/>
      <c r="J154" s="19"/>
      <c r="K154" s="19"/>
      <c r="L154" s="19">
        <f>G154+H154+I154+J154+K154</f>
        <v>0</v>
      </c>
      <c r="M154" s="19"/>
      <c r="N154" s="19"/>
      <c r="O154" s="19"/>
      <c r="P154" s="19">
        <f t="shared" si="47"/>
        <v>0</v>
      </c>
      <c r="Q154" s="19">
        <f t="shared" si="48"/>
        <v>0</v>
      </c>
    </row>
    <row r="155" spans="1:17" s="7" customFormat="1" ht="11.25" hidden="1">
      <c r="A155" s="5"/>
      <c r="B155" s="4">
        <v>2</v>
      </c>
      <c r="C155" s="19"/>
      <c r="D155" s="19"/>
      <c r="E155" s="19"/>
      <c r="F155" s="19">
        <f>C155+D155+E155</f>
        <v>0</v>
      </c>
      <c r="G155" s="19"/>
      <c r="H155" s="19"/>
      <c r="I155" s="19"/>
      <c r="J155" s="19"/>
      <c r="K155" s="19"/>
      <c r="L155" s="19">
        <f>G155+H155+I155+J155+K155</f>
        <v>0</v>
      </c>
      <c r="M155" s="19"/>
      <c r="N155" s="19"/>
      <c r="O155" s="19"/>
      <c r="P155" s="19">
        <f t="shared" si="47"/>
        <v>0</v>
      </c>
      <c r="Q155" s="19">
        <f t="shared" si="48"/>
        <v>0</v>
      </c>
    </row>
    <row r="156" spans="1:17" s="7" customFormat="1" ht="11.25" hidden="1">
      <c r="A156" s="5"/>
      <c r="B156" s="4">
        <v>3</v>
      </c>
      <c r="C156" s="19"/>
      <c r="D156" s="19"/>
      <c r="E156" s="19"/>
      <c r="F156" s="19">
        <f>C156+D156+E156</f>
        <v>0</v>
      </c>
      <c r="G156" s="19"/>
      <c r="H156" s="19"/>
      <c r="I156" s="19"/>
      <c r="J156" s="19"/>
      <c r="K156" s="19"/>
      <c r="L156" s="19">
        <f>G156+H156+I156+J156+K156</f>
        <v>0</v>
      </c>
      <c r="M156" s="19"/>
      <c r="N156" s="19"/>
      <c r="O156" s="19"/>
      <c r="P156" s="19">
        <f t="shared" si="47"/>
        <v>0</v>
      </c>
      <c r="Q156" s="19">
        <f t="shared" si="48"/>
        <v>0</v>
      </c>
    </row>
    <row r="157" spans="1:17" s="7" customFormat="1" ht="11.25" hidden="1">
      <c r="A157" s="5"/>
      <c r="B157" s="4">
        <v>4</v>
      </c>
      <c r="C157" s="19"/>
      <c r="D157" s="19"/>
      <c r="E157" s="19"/>
      <c r="F157" s="19">
        <f>C157+D157+E157</f>
        <v>0</v>
      </c>
      <c r="G157" s="19"/>
      <c r="H157" s="19"/>
      <c r="I157" s="19"/>
      <c r="J157" s="19"/>
      <c r="K157" s="19"/>
      <c r="L157" s="19">
        <f>G157+H157+I157+J157+K157</f>
        <v>0</v>
      </c>
      <c r="M157" s="19"/>
      <c r="N157" s="19"/>
      <c r="O157" s="19"/>
      <c r="P157" s="19">
        <f t="shared" si="47"/>
        <v>0</v>
      </c>
      <c r="Q157" s="19">
        <f t="shared" si="48"/>
        <v>0</v>
      </c>
    </row>
    <row r="158" spans="1:17" s="7" customFormat="1" ht="11.25" hidden="1">
      <c r="A158" s="5">
        <v>11</v>
      </c>
      <c r="B158" s="4" t="s">
        <v>37</v>
      </c>
      <c r="C158" s="19">
        <f aca="true" t="shared" si="58" ref="C158:O158">C159+C160+C161+C162</f>
        <v>0</v>
      </c>
      <c r="D158" s="19">
        <f t="shared" si="58"/>
        <v>0</v>
      </c>
      <c r="E158" s="19">
        <f t="shared" si="58"/>
        <v>0</v>
      </c>
      <c r="F158" s="19">
        <f t="shared" si="58"/>
        <v>0</v>
      </c>
      <c r="G158" s="19">
        <f t="shared" si="58"/>
        <v>0</v>
      </c>
      <c r="H158" s="19">
        <f t="shared" si="58"/>
        <v>0</v>
      </c>
      <c r="I158" s="19">
        <f t="shared" si="58"/>
        <v>0</v>
      </c>
      <c r="J158" s="19">
        <f t="shared" si="58"/>
        <v>0</v>
      </c>
      <c r="K158" s="19">
        <f t="shared" si="58"/>
        <v>0</v>
      </c>
      <c r="L158" s="19">
        <f t="shared" si="58"/>
        <v>0</v>
      </c>
      <c r="M158" s="19">
        <f t="shared" si="58"/>
        <v>0</v>
      </c>
      <c r="N158" s="19">
        <f t="shared" si="58"/>
        <v>0</v>
      </c>
      <c r="O158" s="19">
        <f t="shared" si="58"/>
        <v>0</v>
      </c>
      <c r="P158" s="19">
        <f t="shared" si="47"/>
        <v>0</v>
      </c>
      <c r="Q158" s="19">
        <f t="shared" si="48"/>
        <v>0</v>
      </c>
    </row>
    <row r="159" spans="1:17" s="7" customFormat="1" ht="11.25" hidden="1">
      <c r="A159" s="5"/>
      <c r="B159" s="4">
        <v>1</v>
      </c>
      <c r="C159" s="19"/>
      <c r="D159" s="19"/>
      <c r="E159" s="19"/>
      <c r="F159" s="19">
        <f>C159+D159+E159</f>
        <v>0</v>
      </c>
      <c r="G159" s="19"/>
      <c r="H159" s="19"/>
      <c r="I159" s="19"/>
      <c r="J159" s="19"/>
      <c r="K159" s="19"/>
      <c r="L159" s="19">
        <f>G159+H159+I159+J159+K159</f>
        <v>0</v>
      </c>
      <c r="M159" s="19"/>
      <c r="N159" s="19"/>
      <c r="O159" s="19"/>
      <c r="P159" s="19">
        <f t="shared" si="47"/>
        <v>0</v>
      </c>
      <c r="Q159" s="19">
        <f t="shared" si="48"/>
        <v>0</v>
      </c>
    </row>
    <row r="160" spans="1:17" s="7" customFormat="1" ht="11.25" hidden="1">
      <c r="A160" s="5"/>
      <c r="B160" s="4">
        <v>2</v>
      </c>
      <c r="C160" s="19"/>
      <c r="D160" s="19"/>
      <c r="E160" s="19"/>
      <c r="F160" s="19">
        <f>C160+D160+E160</f>
        <v>0</v>
      </c>
      <c r="G160" s="19"/>
      <c r="H160" s="19"/>
      <c r="I160" s="19"/>
      <c r="J160" s="19"/>
      <c r="K160" s="19"/>
      <c r="L160" s="19">
        <f>G160+H160+I160+J160+K160</f>
        <v>0</v>
      </c>
      <c r="M160" s="19"/>
      <c r="N160" s="19"/>
      <c r="O160" s="19"/>
      <c r="P160" s="19">
        <f t="shared" si="47"/>
        <v>0</v>
      </c>
      <c r="Q160" s="19">
        <f t="shared" si="48"/>
        <v>0</v>
      </c>
    </row>
    <row r="161" spans="1:17" s="7" customFormat="1" ht="11.25" hidden="1">
      <c r="A161" s="5"/>
      <c r="B161" s="4">
        <v>3</v>
      </c>
      <c r="C161" s="19"/>
      <c r="D161" s="19"/>
      <c r="E161" s="19"/>
      <c r="F161" s="19">
        <f>C161+D161+E161</f>
        <v>0</v>
      </c>
      <c r="G161" s="19"/>
      <c r="H161" s="19"/>
      <c r="I161" s="19"/>
      <c r="J161" s="19"/>
      <c r="K161" s="19"/>
      <c r="L161" s="19">
        <f>G161+H161+I161+J161+K161</f>
        <v>0</v>
      </c>
      <c r="M161" s="19"/>
      <c r="N161" s="19"/>
      <c r="O161" s="19"/>
      <c r="P161" s="19">
        <f t="shared" si="47"/>
        <v>0</v>
      </c>
      <c r="Q161" s="19">
        <f t="shared" si="48"/>
        <v>0</v>
      </c>
    </row>
    <row r="162" spans="1:17" s="7" customFormat="1" ht="11.25" hidden="1">
      <c r="A162" s="5"/>
      <c r="B162" s="4">
        <v>4</v>
      </c>
      <c r="C162" s="19"/>
      <c r="D162" s="19"/>
      <c r="E162" s="19"/>
      <c r="F162" s="19">
        <f>C162+D162+E162</f>
        <v>0</v>
      </c>
      <c r="G162" s="19"/>
      <c r="H162" s="19"/>
      <c r="I162" s="19"/>
      <c r="J162" s="19"/>
      <c r="K162" s="19"/>
      <c r="L162" s="19">
        <f>G162+H162+I162+J162+K162</f>
        <v>0</v>
      </c>
      <c r="M162" s="19"/>
      <c r="N162" s="19"/>
      <c r="O162" s="19"/>
      <c r="P162" s="19">
        <f t="shared" si="47"/>
        <v>0</v>
      </c>
      <c r="Q162" s="19">
        <f t="shared" si="48"/>
        <v>0</v>
      </c>
    </row>
    <row r="163" spans="1:17" s="7" customFormat="1" ht="11.25" hidden="1">
      <c r="A163" s="5">
        <v>12</v>
      </c>
      <c r="B163" s="4" t="s">
        <v>38</v>
      </c>
      <c r="C163" s="19">
        <f aca="true" t="shared" si="59" ref="C163:O163">C164+C165+C166+C167</f>
        <v>0</v>
      </c>
      <c r="D163" s="19">
        <f t="shared" si="59"/>
        <v>0</v>
      </c>
      <c r="E163" s="19">
        <f t="shared" si="59"/>
        <v>0</v>
      </c>
      <c r="F163" s="19">
        <f t="shared" si="59"/>
        <v>0</v>
      </c>
      <c r="G163" s="19">
        <f t="shared" si="59"/>
        <v>0</v>
      </c>
      <c r="H163" s="19">
        <f t="shared" si="59"/>
        <v>0</v>
      </c>
      <c r="I163" s="19">
        <f t="shared" si="59"/>
        <v>0</v>
      </c>
      <c r="J163" s="19">
        <f t="shared" si="59"/>
        <v>0</v>
      </c>
      <c r="K163" s="19">
        <f t="shared" si="59"/>
        <v>0</v>
      </c>
      <c r="L163" s="19">
        <f t="shared" si="59"/>
        <v>0</v>
      </c>
      <c r="M163" s="19">
        <f t="shared" si="59"/>
        <v>0</v>
      </c>
      <c r="N163" s="19">
        <f t="shared" si="59"/>
        <v>0</v>
      </c>
      <c r="O163" s="19">
        <f t="shared" si="59"/>
        <v>0</v>
      </c>
      <c r="P163" s="19">
        <f t="shared" si="47"/>
        <v>0</v>
      </c>
      <c r="Q163" s="19">
        <f t="shared" si="48"/>
        <v>0</v>
      </c>
    </row>
    <row r="164" spans="1:17" s="7" customFormat="1" ht="11.25" hidden="1">
      <c r="A164" s="5"/>
      <c r="B164" s="4">
        <v>1</v>
      </c>
      <c r="C164" s="19"/>
      <c r="D164" s="19"/>
      <c r="E164" s="19"/>
      <c r="F164" s="19">
        <f>C164+D164+E164</f>
        <v>0</v>
      </c>
      <c r="G164" s="19"/>
      <c r="H164" s="19"/>
      <c r="I164" s="19"/>
      <c r="J164" s="19"/>
      <c r="K164" s="19"/>
      <c r="L164" s="19">
        <f>G164+H164+I164+J164+K164</f>
        <v>0</v>
      </c>
      <c r="M164" s="19"/>
      <c r="N164" s="19"/>
      <c r="O164" s="19"/>
      <c r="P164" s="19">
        <f t="shared" si="47"/>
        <v>0</v>
      </c>
      <c r="Q164" s="19">
        <f t="shared" si="48"/>
        <v>0</v>
      </c>
    </row>
    <row r="165" spans="1:17" s="7" customFormat="1" ht="11.25" hidden="1">
      <c r="A165" s="5"/>
      <c r="B165" s="4">
        <v>2</v>
      </c>
      <c r="C165" s="19"/>
      <c r="D165" s="19"/>
      <c r="E165" s="19"/>
      <c r="F165" s="19">
        <f>C165+D165+E165</f>
        <v>0</v>
      </c>
      <c r="G165" s="19"/>
      <c r="H165" s="19"/>
      <c r="I165" s="19"/>
      <c r="J165" s="19"/>
      <c r="K165" s="19"/>
      <c r="L165" s="19">
        <f>G165+H165+I165+J165+K165</f>
        <v>0</v>
      </c>
      <c r="M165" s="19"/>
      <c r="N165" s="19"/>
      <c r="O165" s="19"/>
      <c r="P165" s="19">
        <f t="shared" si="47"/>
        <v>0</v>
      </c>
      <c r="Q165" s="19">
        <f t="shared" si="48"/>
        <v>0</v>
      </c>
    </row>
    <row r="166" spans="1:17" s="7" customFormat="1" ht="11.25" hidden="1">
      <c r="A166" s="5"/>
      <c r="B166" s="4">
        <v>3</v>
      </c>
      <c r="C166" s="19"/>
      <c r="D166" s="19"/>
      <c r="E166" s="19"/>
      <c r="F166" s="19">
        <f>C166+D166+E166</f>
        <v>0</v>
      </c>
      <c r="G166" s="19"/>
      <c r="H166" s="19"/>
      <c r="I166" s="19"/>
      <c r="J166" s="19"/>
      <c r="K166" s="19"/>
      <c r="L166" s="19">
        <f>G166+H166+I166+J166+K166</f>
        <v>0</v>
      </c>
      <c r="M166" s="19"/>
      <c r="N166" s="19"/>
      <c r="O166" s="19"/>
      <c r="P166" s="19">
        <f t="shared" si="47"/>
        <v>0</v>
      </c>
      <c r="Q166" s="19">
        <f t="shared" si="48"/>
        <v>0</v>
      </c>
    </row>
    <row r="167" spans="1:17" s="7" customFormat="1" ht="11.25" hidden="1">
      <c r="A167" s="5"/>
      <c r="B167" s="4">
        <v>4</v>
      </c>
      <c r="C167" s="19"/>
      <c r="D167" s="19"/>
      <c r="E167" s="19"/>
      <c r="F167" s="19">
        <f>C167+D167+E167</f>
        <v>0</v>
      </c>
      <c r="G167" s="19"/>
      <c r="H167" s="19"/>
      <c r="I167" s="19"/>
      <c r="J167" s="19"/>
      <c r="K167" s="19"/>
      <c r="L167" s="19">
        <f>G167+H167+I167+J167+K167</f>
        <v>0</v>
      </c>
      <c r="M167" s="19"/>
      <c r="N167" s="19"/>
      <c r="O167" s="19"/>
      <c r="P167" s="19">
        <f t="shared" si="47"/>
        <v>0</v>
      </c>
      <c r="Q167" s="19">
        <f t="shared" si="48"/>
        <v>0</v>
      </c>
    </row>
    <row r="168" spans="1:17" s="7" customFormat="1" ht="11.25" hidden="1">
      <c r="A168" s="5">
        <v>13</v>
      </c>
      <c r="B168" s="4" t="s">
        <v>39</v>
      </c>
      <c r="C168" s="19">
        <f aca="true" t="shared" si="60" ref="C168:O168">C169+C170+C171+C172</f>
        <v>0</v>
      </c>
      <c r="D168" s="19">
        <f t="shared" si="60"/>
        <v>0</v>
      </c>
      <c r="E168" s="19">
        <f t="shared" si="60"/>
        <v>0</v>
      </c>
      <c r="F168" s="19">
        <f t="shared" si="60"/>
        <v>0</v>
      </c>
      <c r="G168" s="19">
        <f t="shared" si="60"/>
        <v>0</v>
      </c>
      <c r="H168" s="19">
        <f t="shared" si="60"/>
        <v>0</v>
      </c>
      <c r="I168" s="19">
        <f t="shared" si="60"/>
        <v>0</v>
      </c>
      <c r="J168" s="19">
        <f t="shared" si="60"/>
        <v>0</v>
      </c>
      <c r="K168" s="19">
        <f t="shared" si="60"/>
        <v>0</v>
      </c>
      <c r="L168" s="19">
        <f t="shared" si="60"/>
        <v>0</v>
      </c>
      <c r="M168" s="19">
        <f t="shared" si="60"/>
        <v>0</v>
      </c>
      <c r="N168" s="19">
        <f t="shared" si="60"/>
        <v>0</v>
      </c>
      <c r="O168" s="19">
        <f t="shared" si="60"/>
        <v>0</v>
      </c>
      <c r="P168" s="19">
        <f t="shared" si="47"/>
        <v>0</v>
      </c>
      <c r="Q168" s="19">
        <f t="shared" si="48"/>
        <v>0</v>
      </c>
    </row>
    <row r="169" spans="1:17" s="7" customFormat="1" ht="11.25" hidden="1">
      <c r="A169" s="5"/>
      <c r="B169" s="4">
        <v>1</v>
      </c>
      <c r="C169" s="19"/>
      <c r="D169" s="19"/>
      <c r="E169" s="19"/>
      <c r="F169" s="19">
        <f>C169+D169+E169</f>
        <v>0</v>
      </c>
      <c r="G169" s="19"/>
      <c r="H169" s="19"/>
      <c r="I169" s="19"/>
      <c r="J169" s="19"/>
      <c r="K169" s="19"/>
      <c r="L169" s="19">
        <f>G169+H169+I169+J169+K169</f>
        <v>0</v>
      </c>
      <c r="M169" s="19"/>
      <c r="N169" s="19"/>
      <c r="O169" s="19"/>
      <c r="P169" s="19">
        <f t="shared" si="47"/>
        <v>0</v>
      </c>
      <c r="Q169" s="19">
        <f t="shared" si="48"/>
        <v>0</v>
      </c>
    </row>
    <row r="170" spans="1:17" s="7" customFormat="1" ht="11.25" hidden="1">
      <c r="A170" s="5"/>
      <c r="B170" s="4">
        <v>2</v>
      </c>
      <c r="C170" s="19"/>
      <c r="D170" s="19"/>
      <c r="E170" s="19"/>
      <c r="F170" s="19">
        <f>C170+D170+E170</f>
        <v>0</v>
      </c>
      <c r="G170" s="19"/>
      <c r="H170" s="19"/>
      <c r="I170" s="19"/>
      <c r="J170" s="19"/>
      <c r="K170" s="19"/>
      <c r="L170" s="19">
        <f>G170+H170+I170+J170+K170</f>
        <v>0</v>
      </c>
      <c r="M170" s="19"/>
      <c r="N170" s="19"/>
      <c r="O170" s="19"/>
      <c r="P170" s="19">
        <f t="shared" si="47"/>
        <v>0</v>
      </c>
      <c r="Q170" s="19">
        <f t="shared" si="48"/>
        <v>0</v>
      </c>
    </row>
    <row r="171" spans="1:17" s="7" customFormat="1" ht="11.25" hidden="1">
      <c r="A171" s="5"/>
      <c r="B171" s="4">
        <v>3</v>
      </c>
      <c r="C171" s="19"/>
      <c r="D171" s="19"/>
      <c r="E171" s="19"/>
      <c r="F171" s="19">
        <f>C171+D171+E171</f>
        <v>0</v>
      </c>
      <c r="G171" s="19"/>
      <c r="H171" s="19"/>
      <c r="I171" s="19"/>
      <c r="J171" s="19"/>
      <c r="K171" s="19"/>
      <c r="L171" s="19">
        <f>G171+H171+I171+J171+K171</f>
        <v>0</v>
      </c>
      <c r="M171" s="19"/>
      <c r="N171" s="19"/>
      <c r="O171" s="19"/>
      <c r="P171" s="19">
        <f t="shared" si="47"/>
        <v>0</v>
      </c>
      <c r="Q171" s="19">
        <f t="shared" si="48"/>
        <v>0</v>
      </c>
    </row>
    <row r="172" spans="1:17" s="7" customFormat="1" ht="11.25" hidden="1">
      <c r="A172" s="5"/>
      <c r="B172" s="4">
        <v>4</v>
      </c>
      <c r="C172" s="19"/>
      <c r="D172" s="19"/>
      <c r="E172" s="19"/>
      <c r="F172" s="19">
        <f>C172+D172+E172</f>
        <v>0</v>
      </c>
      <c r="G172" s="19"/>
      <c r="H172" s="19"/>
      <c r="I172" s="19"/>
      <c r="J172" s="19"/>
      <c r="K172" s="19"/>
      <c r="L172" s="19">
        <f>G172+H172+I172+J172+K172</f>
        <v>0</v>
      </c>
      <c r="M172" s="19"/>
      <c r="N172" s="19"/>
      <c r="O172" s="19"/>
      <c r="P172" s="19">
        <f aca="true" t="shared" si="61" ref="P172:P177">N172+O172</f>
        <v>0</v>
      </c>
      <c r="Q172" s="19">
        <f aca="true" t="shared" si="62" ref="Q172:Q177">P172+M172+L172+F172</f>
        <v>0</v>
      </c>
    </row>
    <row r="173" spans="1:17" s="7" customFormat="1" ht="11.25" hidden="1">
      <c r="A173" s="5">
        <v>14</v>
      </c>
      <c r="B173" s="4" t="s">
        <v>40</v>
      </c>
      <c r="C173" s="19">
        <f aca="true" t="shared" si="63" ref="C173:O173">C174+C175+C176+C177</f>
        <v>0</v>
      </c>
      <c r="D173" s="19">
        <f t="shared" si="63"/>
        <v>0</v>
      </c>
      <c r="E173" s="19">
        <f t="shared" si="63"/>
        <v>0</v>
      </c>
      <c r="F173" s="19">
        <f t="shared" si="63"/>
        <v>0</v>
      </c>
      <c r="G173" s="19">
        <f t="shared" si="63"/>
        <v>0</v>
      </c>
      <c r="H173" s="19">
        <f t="shared" si="63"/>
        <v>0</v>
      </c>
      <c r="I173" s="19">
        <f t="shared" si="63"/>
        <v>0</v>
      </c>
      <c r="J173" s="19">
        <f t="shared" si="63"/>
        <v>0</v>
      </c>
      <c r="K173" s="19">
        <f t="shared" si="63"/>
        <v>0</v>
      </c>
      <c r="L173" s="19">
        <f t="shared" si="63"/>
        <v>0</v>
      </c>
      <c r="M173" s="19">
        <f t="shared" si="63"/>
        <v>0</v>
      </c>
      <c r="N173" s="19">
        <f t="shared" si="63"/>
        <v>0</v>
      </c>
      <c r="O173" s="19">
        <f t="shared" si="63"/>
        <v>0</v>
      </c>
      <c r="P173" s="19">
        <f t="shared" si="61"/>
        <v>0</v>
      </c>
      <c r="Q173" s="19">
        <f t="shared" si="62"/>
        <v>0</v>
      </c>
    </row>
    <row r="174" spans="1:17" s="7" customFormat="1" ht="11.25" hidden="1">
      <c r="A174" s="5"/>
      <c r="B174" s="4">
        <v>1</v>
      </c>
      <c r="C174" s="19"/>
      <c r="D174" s="19"/>
      <c r="E174" s="19"/>
      <c r="F174" s="19">
        <f>C174+D174+E174</f>
        <v>0</v>
      </c>
      <c r="G174" s="19"/>
      <c r="H174" s="19"/>
      <c r="I174" s="19"/>
      <c r="J174" s="19"/>
      <c r="K174" s="19"/>
      <c r="L174" s="19">
        <f>G174+H174+I174+J174+K174</f>
        <v>0</v>
      </c>
      <c r="M174" s="19"/>
      <c r="N174" s="19"/>
      <c r="O174" s="19"/>
      <c r="P174" s="19">
        <f t="shared" si="61"/>
        <v>0</v>
      </c>
      <c r="Q174" s="19">
        <f t="shared" si="62"/>
        <v>0</v>
      </c>
    </row>
    <row r="175" spans="1:17" s="7" customFormat="1" ht="11.25" hidden="1">
      <c r="A175" s="5"/>
      <c r="B175" s="4">
        <v>2</v>
      </c>
      <c r="C175" s="19"/>
      <c r="D175" s="19"/>
      <c r="E175" s="19"/>
      <c r="F175" s="19">
        <f>C175+D175+E175</f>
        <v>0</v>
      </c>
      <c r="G175" s="19"/>
      <c r="H175" s="19"/>
      <c r="I175" s="19"/>
      <c r="J175" s="19"/>
      <c r="K175" s="19"/>
      <c r="L175" s="19">
        <f>G175+H175+I175+J175+K175</f>
        <v>0</v>
      </c>
      <c r="M175" s="19"/>
      <c r="N175" s="19"/>
      <c r="O175" s="19"/>
      <c r="P175" s="19">
        <f t="shared" si="61"/>
        <v>0</v>
      </c>
      <c r="Q175" s="19">
        <f t="shared" si="62"/>
        <v>0</v>
      </c>
    </row>
    <row r="176" spans="1:17" s="7" customFormat="1" ht="11.25" hidden="1">
      <c r="A176" s="5"/>
      <c r="B176" s="4">
        <v>3</v>
      </c>
      <c r="C176" s="19"/>
      <c r="D176" s="19"/>
      <c r="E176" s="19"/>
      <c r="F176" s="19">
        <f>C176+D176+E176</f>
        <v>0</v>
      </c>
      <c r="G176" s="19"/>
      <c r="H176" s="19"/>
      <c r="I176" s="19"/>
      <c r="J176" s="19"/>
      <c r="K176" s="19"/>
      <c r="L176" s="19">
        <f>G176+H176+I176+J176+K176</f>
        <v>0</v>
      </c>
      <c r="M176" s="19"/>
      <c r="N176" s="19"/>
      <c r="O176" s="19"/>
      <c r="P176" s="19">
        <f t="shared" si="61"/>
        <v>0</v>
      </c>
      <c r="Q176" s="19">
        <f t="shared" si="62"/>
        <v>0</v>
      </c>
    </row>
    <row r="177" spans="1:17" s="7" customFormat="1" ht="11.25" hidden="1">
      <c r="A177" s="5"/>
      <c r="B177" s="4">
        <v>4</v>
      </c>
      <c r="C177" s="19"/>
      <c r="D177" s="19"/>
      <c r="E177" s="19"/>
      <c r="F177" s="19">
        <f>C177+D177+E177</f>
        <v>0</v>
      </c>
      <c r="G177" s="19"/>
      <c r="H177" s="19"/>
      <c r="I177" s="19"/>
      <c r="J177" s="19"/>
      <c r="K177" s="19"/>
      <c r="L177" s="19">
        <f>G177+H177+I177+J177+K177</f>
        <v>0</v>
      </c>
      <c r="M177" s="19"/>
      <c r="N177" s="19"/>
      <c r="O177" s="19"/>
      <c r="P177" s="19">
        <f t="shared" si="61"/>
        <v>0</v>
      </c>
      <c r="Q177" s="19">
        <f t="shared" si="62"/>
        <v>0</v>
      </c>
    </row>
    <row r="178" spans="1:17" s="10" customFormat="1" ht="11.25" hidden="1">
      <c r="A178" s="8"/>
      <c r="B178" s="9" t="s">
        <v>41</v>
      </c>
      <c r="C178" s="22">
        <f aca="true" t="shared" si="64" ref="C178:Q182">C173+C168+C163+C158+C153+C148+C143+C138+C133+C128+C123+C118+C113+C108</f>
        <v>0</v>
      </c>
      <c r="D178" s="22">
        <f t="shared" si="64"/>
        <v>0</v>
      </c>
      <c r="E178" s="22">
        <f t="shared" si="64"/>
        <v>0</v>
      </c>
      <c r="F178" s="22">
        <f t="shared" si="64"/>
        <v>0</v>
      </c>
      <c r="G178" s="22">
        <f t="shared" si="64"/>
        <v>0</v>
      </c>
      <c r="H178" s="22">
        <f t="shared" si="64"/>
        <v>0</v>
      </c>
      <c r="I178" s="22">
        <f t="shared" si="64"/>
        <v>0</v>
      </c>
      <c r="J178" s="22">
        <f t="shared" si="64"/>
        <v>0</v>
      </c>
      <c r="K178" s="22">
        <f t="shared" si="64"/>
        <v>0</v>
      </c>
      <c r="L178" s="22">
        <f t="shared" si="64"/>
        <v>0</v>
      </c>
      <c r="M178" s="22">
        <f t="shared" si="64"/>
        <v>0</v>
      </c>
      <c r="N178" s="22">
        <f t="shared" si="64"/>
        <v>0</v>
      </c>
      <c r="O178" s="22">
        <f t="shared" si="64"/>
        <v>0</v>
      </c>
      <c r="P178" s="22">
        <f t="shared" si="64"/>
        <v>0</v>
      </c>
      <c r="Q178" s="22">
        <f t="shared" si="64"/>
        <v>0</v>
      </c>
    </row>
    <row r="179" spans="1:17" s="10" customFormat="1" ht="11.25" hidden="1">
      <c r="A179" s="8"/>
      <c r="B179" s="9">
        <v>1</v>
      </c>
      <c r="C179" s="22">
        <f t="shared" si="64"/>
        <v>0</v>
      </c>
      <c r="D179" s="22">
        <f t="shared" si="64"/>
        <v>0</v>
      </c>
      <c r="E179" s="22">
        <f t="shared" si="64"/>
        <v>0</v>
      </c>
      <c r="F179" s="22">
        <f t="shared" si="64"/>
        <v>0</v>
      </c>
      <c r="G179" s="22">
        <f t="shared" si="64"/>
        <v>0</v>
      </c>
      <c r="H179" s="22">
        <f t="shared" si="64"/>
        <v>0</v>
      </c>
      <c r="I179" s="22">
        <f t="shared" si="64"/>
        <v>0</v>
      </c>
      <c r="J179" s="22">
        <f t="shared" si="64"/>
        <v>0</v>
      </c>
      <c r="K179" s="22">
        <f t="shared" si="64"/>
        <v>0</v>
      </c>
      <c r="L179" s="22">
        <f t="shared" si="64"/>
        <v>0</v>
      </c>
      <c r="M179" s="22">
        <f t="shared" si="64"/>
        <v>0</v>
      </c>
      <c r="N179" s="22">
        <f t="shared" si="64"/>
        <v>0</v>
      </c>
      <c r="O179" s="22">
        <f t="shared" si="64"/>
        <v>0</v>
      </c>
      <c r="P179" s="22">
        <f t="shared" si="64"/>
        <v>0</v>
      </c>
      <c r="Q179" s="22">
        <f t="shared" si="64"/>
        <v>0</v>
      </c>
    </row>
    <row r="180" spans="1:17" s="10" customFormat="1" ht="11.25" hidden="1">
      <c r="A180" s="8"/>
      <c r="B180" s="9">
        <v>2</v>
      </c>
      <c r="C180" s="22">
        <f t="shared" si="64"/>
        <v>0</v>
      </c>
      <c r="D180" s="22">
        <f t="shared" si="64"/>
        <v>0</v>
      </c>
      <c r="E180" s="22">
        <f t="shared" si="64"/>
        <v>0</v>
      </c>
      <c r="F180" s="22">
        <f t="shared" si="64"/>
        <v>0</v>
      </c>
      <c r="G180" s="22">
        <f t="shared" si="64"/>
        <v>0</v>
      </c>
      <c r="H180" s="22">
        <f t="shared" si="64"/>
        <v>0</v>
      </c>
      <c r="I180" s="22">
        <f t="shared" si="64"/>
        <v>0</v>
      </c>
      <c r="J180" s="22">
        <f t="shared" si="64"/>
        <v>0</v>
      </c>
      <c r="K180" s="22">
        <f t="shared" si="64"/>
        <v>0</v>
      </c>
      <c r="L180" s="22">
        <f t="shared" si="64"/>
        <v>0</v>
      </c>
      <c r="M180" s="22">
        <f t="shared" si="64"/>
        <v>0</v>
      </c>
      <c r="N180" s="22">
        <f t="shared" si="64"/>
        <v>0</v>
      </c>
      <c r="O180" s="22">
        <f t="shared" si="64"/>
        <v>0</v>
      </c>
      <c r="P180" s="22">
        <f t="shared" si="64"/>
        <v>0</v>
      </c>
      <c r="Q180" s="22">
        <f t="shared" si="64"/>
        <v>0</v>
      </c>
    </row>
    <row r="181" spans="1:17" s="10" customFormat="1" ht="11.25" hidden="1">
      <c r="A181" s="8"/>
      <c r="B181" s="9">
        <v>3</v>
      </c>
      <c r="C181" s="22">
        <f t="shared" si="64"/>
        <v>0</v>
      </c>
      <c r="D181" s="22">
        <f t="shared" si="64"/>
        <v>0</v>
      </c>
      <c r="E181" s="22">
        <f t="shared" si="64"/>
        <v>0</v>
      </c>
      <c r="F181" s="22">
        <f t="shared" si="64"/>
        <v>0</v>
      </c>
      <c r="G181" s="22">
        <f t="shared" si="64"/>
        <v>0</v>
      </c>
      <c r="H181" s="22">
        <f t="shared" si="64"/>
        <v>0</v>
      </c>
      <c r="I181" s="22">
        <f t="shared" si="64"/>
        <v>0</v>
      </c>
      <c r="J181" s="22">
        <f t="shared" si="64"/>
        <v>0</v>
      </c>
      <c r="K181" s="22">
        <f t="shared" si="64"/>
        <v>0</v>
      </c>
      <c r="L181" s="22">
        <f t="shared" si="64"/>
        <v>0</v>
      </c>
      <c r="M181" s="22">
        <f t="shared" si="64"/>
        <v>0</v>
      </c>
      <c r="N181" s="22">
        <f t="shared" si="64"/>
        <v>0</v>
      </c>
      <c r="O181" s="22">
        <f t="shared" si="64"/>
        <v>0</v>
      </c>
      <c r="P181" s="22">
        <f t="shared" si="64"/>
        <v>0</v>
      </c>
      <c r="Q181" s="22">
        <f t="shared" si="64"/>
        <v>0</v>
      </c>
    </row>
    <row r="182" spans="1:17" s="10" customFormat="1" ht="11.25" hidden="1">
      <c r="A182" s="8"/>
      <c r="B182" s="9">
        <v>4</v>
      </c>
      <c r="C182" s="22">
        <f t="shared" si="64"/>
        <v>0</v>
      </c>
      <c r="D182" s="22">
        <f t="shared" si="64"/>
        <v>0</v>
      </c>
      <c r="E182" s="22">
        <f t="shared" si="64"/>
        <v>0</v>
      </c>
      <c r="F182" s="22">
        <f t="shared" si="64"/>
        <v>0</v>
      </c>
      <c r="G182" s="22">
        <f t="shared" si="64"/>
        <v>0</v>
      </c>
      <c r="H182" s="22">
        <f t="shared" si="64"/>
        <v>0</v>
      </c>
      <c r="I182" s="22">
        <f t="shared" si="64"/>
        <v>0</v>
      </c>
      <c r="J182" s="22">
        <f t="shared" si="64"/>
        <v>0</v>
      </c>
      <c r="K182" s="22">
        <f t="shared" si="64"/>
        <v>0</v>
      </c>
      <c r="L182" s="22">
        <f t="shared" si="64"/>
        <v>0</v>
      </c>
      <c r="M182" s="22">
        <f t="shared" si="64"/>
        <v>0</v>
      </c>
      <c r="N182" s="22">
        <f t="shared" si="64"/>
        <v>0</v>
      </c>
      <c r="O182" s="22">
        <f t="shared" si="64"/>
        <v>0</v>
      </c>
      <c r="P182" s="22">
        <f t="shared" si="64"/>
        <v>0</v>
      </c>
      <c r="Q182" s="22">
        <f t="shared" si="64"/>
        <v>0</v>
      </c>
    </row>
    <row r="183" spans="1:17" s="7" customFormat="1" ht="11.25" hidden="1">
      <c r="A183" s="5">
        <v>1</v>
      </c>
      <c r="B183" s="4" t="s">
        <v>42</v>
      </c>
      <c r="C183" s="19">
        <f aca="true" t="shared" si="65" ref="C183:O183">C184+C185+C186+C187</f>
        <v>0</v>
      </c>
      <c r="D183" s="19">
        <f t="shared" si="65"/>
        <v>0</v>
      </c>
      <c r="E183" s="19">
        <f t="shared" si="65"/>
        <v>0</v>
      </c>
      <c r="F183" s="19">
        <f t="shared" si="65"/>
        <v>0</v>
      </c>
      <c r="G183" s="19">
        <f t="shared" si="65"/>
        <v>0</v>
      </c>
      <c r="H183" s="19">
        <f t="shared" si="65"/>
        <v>0</v>
      </c>
      <c r="I183" s="19">
        <f t="shared" si="65"/>
        <v>0</v>
      </c>
      <c r="J183" s="19">
        <f t="shared" si="65"/>
        <v>0</v>
      </c>
      <c r="K183" s="19">
        <f t="shared" si="65"/>
        <v>0</v>
      </c>
      <c r="L183" s="19">
        <f t="shared" si="65"/>
        <v>0</v>
      </c>
      <c r="M183" s="19">
        <f t="shared" si="65"/>
        <v>0</v>
      </c>
      <c r="N183" s="19">
        <f t="shared" si="65"/>
        <v>0</v>
      </c>
      <c r="O183" s="19">
        <f t="shared" si="65"/>
        <v>0</v>
      </c>
      <c r="P183" s="19">
        <f aca="true" t="shared" si="66" ref="P183:P197">N183+O183</f>
        <v>0</v>
      </c>
      <c r="Q183" s="19">
        <f aca="true" t="shared" si="67" ref="Q183:Q197">P183+M183+L183+F183</f>
        <v>0</v>
      </c>
    </row>
    <row r="184" spans="1:17" s="7" customFormat="1" ht="11.25" hidden="1">
      <c r="A184" s="5"/>
      <c r="B184" s="4">
        <v>1</v>
      </c>
      <c r="C184" s="19"/>
      <c r="D184" s="19"/>
      <c r="E184" s="19"/>
      <c r="F184" s="19">
        <f>C184+D184+E184</f>
        <v>0</v>
      </c>
      <c r="G184" s="19"/>
      <c r="H184" s="19"/>
      <c r="I184" s="19"/>
      <c r="J184" s="19"/>
      <c r="K184" s="19"/>
      <c r="L184" s="19">
        <f>G184+H184+I184+J184+K184</f>
        <v>0</v>
      </c>
      <c r="M184" s="19"/>
      <c r="N184" s="19"/>
      <c r="O184" s="19"/>
      <c r="P184" s="19">
        <f t="shared" si="66"/>
        <v>0</v>
      </c>
      <c r="Q184" s="19">
        <f t="shared" si="67"/>
        <v>0</v>
      </c>
    </row>
    <row r="185" spans="1:17" s="7" customFormat="1" ht="11.25" hidden="1">
      <c r="A185" s="5"/>
      <c r="B185" s="4">
        <v>2</v>
      </c>
      <c r="C185" s="19"/>
      <c r="D185" s="19"/>
      <c r="E185" s="19"/>
      <c r="F185" s="19">
        <f>C185+D185+E185</f>
        <v>0</v>
      </c>
      <c r="G185" s="19"/>
      <c r="H185" s="19"/>
      <c r="I185" s="19"/>
      <c r="J185" s="19"/>
      <c r="K185" s="19"/>
      <c r="L185" s="19">
        <f>G185+H185+I185+J185+K185</f>
        <v>0</v>
      </c>
      <c r="M185" s="19"/>
      <c r="N185" s="19"/>
      <c r="O185" s="19"/>
      <c r="P185" s="19">
        <f t="shared" si="66"/>
        <v>0</v>
      </c>
      <c r="Q185" s="19">
        <f t="shared" si="67"/>
        <v>0</v>
      </c>
    </row>
    <row r="186" spans="1:17" s="7" customFormat="1" ht="11.25" hidden="1">
      <c r="A186" s="5"/>
      <c r="B186" s="4">
        <v>3</v>
      </c>
      <c r="C186" s="19"/>
      <c r="D186" s="19"/>
      <c r="E186" s="19"/>
      <c r="F186" s="19">
        <f>C186+D186+E186</f>
        <v>0</v>
      </c>
      <c r="G186" s="19"/>
      <c r="H186" s="19"/>
      <c r="I186" s="19"/>
      <c r="J186" s="19"/>
      <c r="K186" s="19"/>
      <c r="L186" s="19">
        <f>G186+H186+I186+J186+K186</f>
        <v>0</v>
      </c>
      <c r="M186" s="19"/>
      <c r="N186" s="19"/>
      <c r="O186" s="19"/>
      <c r="P186" s="19">
        <f t="shared" si="66"/>
        <v>0</v>
      </c>
      <c r="Q186" s="19">
        <f t="shared" si="67"/>
        <v>0</v>
      </c>
    </row>
    <row r="187" spans="1:17" s="7" customFormat="1" ht="11.25" hidden="1">
      <c r="A187" s="5"/>
      <c r="B187" s="4">
        <v>4</v>
      </c>
      <c r="C187" s="19"/>
      <c r="D187" s="19"/>
      <c r="E187" s="19"/>
      <c r="F187" s="19">
        <f>C187+D187+E187</f>
        <v>0</v>
      </c>
      <c r="G187" s="19"/>
      <c r="H187" s="19"/>
      <c r="I187" s="19"/>
      <c r="J187" s="19"/>
      <c r="K187" s="19"/>
      <c r="L187" s="19">
        <f>G187+H187+I187+J187+K187</f>
        <v>0</v>
      </c>
      <c r="M187" s="19"/>
      <c r="N187" s="19"/>
      <c r="O187" s="19"/>
      <c r="P187" s="19">
        <f t="shared" si="66"/>
        <v>0</v>
      </c>
      <c r="Q187" s="19">
        <f t="shared" si="67"/>
        <v>0</v>
      </c>
    </row>
    <row r="188" spans="1:17" s="7" customFormat="1" ht="11.25" hidden="1">
      <c r="A188" s="5">
        <v>2</v>
      </c>
      <c r="B188" s="4" t="s">
        <v>43</v>
      </c>
      <c r="C188" s="19">
        <f aca="true" t="shared" si="68" ref="C188:O188">C189+C190+C191+C192</f>
        <v>0</v>
      </c>
      <c r="D188" s="19">
        <f t="shared" si="68"/>
        <v>0</v>
      </c>
      <c r="E188" s="19">
        <f t="shared" si="68"/>
        <v>0</v>
      </c>
      <c r="F188" s="19">
        <f t="shared" si="68"/>
        <v>0</v>
      </c>
      <c r="G188" s="19">
        <f t="shared" si="68"/>
        <v>0</v>
      </c>
      <c r="H188" s="19">
        <f t="shared" si="68"/>
        <v>0</v>
      </c>
      <c r="I188" s="19">
        <f t="shared" si="68"/>
        <v>0</v>
      </c>
      <c r="J188" s="19">
        <f t="shared" si="68"/>
        <v>0</v>
      </c>
      <c r="K188" s="19">
        <f t="shared" si="68"/>
        <v>0</v>
      </c>
      <c r="L188" s="19">
        <f t="shared" si="68"/>
        <v>0</v>
      </c>
      <c r="M188" s="19">
        <f t="shared" si="68"/>
        <v>0</v>
      </c>
      <c r="N188" s="19">
        <f t="shared" si="68"/>
        <v>0</v>
      </c>
      <c r="O188" s="19">
        <f t="shared" si="68"/>
        <v>0</v>
      </c>
      <c r="P188" s="19">
        <f t="shared" si="66"/>
        <v>0</v>
      </c>
      <c r="Q188" s="19">
        <f t="shared" si="67"/>
        <v>0</v>
      </c>
    </row>
    <row r="189" spans="1:17" s="7" customFormat="1" ht="11.25" hidden="1">
      <c r="A189" s="5"/>
      <c r="B189" s="4">
        <v>1</v>
      </c>
      <c r="C189" s="19"/>
      <c r="D189" s="19"/>
      <c r="E189" s="19"/>
      <c r="F189" s="19">
        <f>C189+D189+E189</f>
        <v>0</v>
      </c>
      <c r="G189" s="19"/>
      <c r="H189" s="19"/>
      <c r="I189" s="19"/>
      <c r="J189" s="19"/>
      <c r="K189" s="19"/>
      <c r="L189" s="19">
        <f>G189+H189+I189+J189+K189</f>
        <v>0</v>
      </c>
      <c r="M189" s="19"/>
      <c r="N189" s="19"/>
      <c r="O189" s="19"/>
      <c r="P189" s="19">
        <f t="shared" si="66"/>
        <v>0</v>
      </c>
      <c r="Q189" s="19">
        <f t="shared" si="67"/>
        <v>0</v>
      </c>
    </row>
    <row r="190" spans="1:17" s="7" customFormat="1" ht="11.25" hidden="1">
      <c r="A190" s="5"/>
      <c r="B190" s="4">
        <v>2</v>
      </c>
      <c r="C190" s="19"/>
      <c r="D190" s="19"/>
      <c r="E190" s="19"/>
      <c r="F190" s="19">
        <f>C190+D190+E190</f>
        <v>0</v>
      </c>
      <c r="G190" s="19"/>
      <c r="H190" s="19"/>
      <c r="I190" s="19"/>
      <c r="J190" s="19"/>
      <c r="K190" s="19"/>
      <c r="L190" s="19">
        <f>G190+H190+I190+J190+K190</f>
        <v>0</v>
      </c>
      <c r="M190" s="19"/>
      <c r="N190" s="19"/>
      <c r="O190" s="19"/>
      <c r="P190" s="19">
        <f t="shared" si="66"/>
        <v>0</v>
      </c>
      <c r="Q190" s="19">
        <f t="shared" si="67"/>
        <v>0</v>
      </c>
    </row>
    <row r="191" spans="1:17" s="7" customFormat="1" ht="11.25" hidden="1">
      <c r="A191" s="5"/>
      <c r="B191" s="4">
        <v>3</v>
      </c>
      <c r="C191" s="19"/>
      <c r="D191" s="19"/>
      <c r="E191" s="19"/>
      <c r="F191" s="19">
        <f>C191+D191+E191</f>
        <v>0</v>
      </c>
      <c r="G191" s="19"/>
      <c r="H191" s="19"/>
      <c r="I191" s="19"/>
      <c r="J191" s="19"/>
      <c r="K191" s="19"/>
      <c r="L191" s="19">
        <f>G191+H191+I191+J191+K191</f>
        <v>0</v>
      </c>
      <c r="M191" s="19"/>
      <c r="N191" s="19"/>
      <c r="O191" s="19"/>
      <c r="P191" s="19">
        <f t="shared" si="66"/>
        <v>0</v>
      </c>
      <c r="Q191" s="19">
        <f t="shared" si="67"/>
        <v>0</v>
      </c>
    </row>
    <row r="192" spans="1:17" s="7" customFormat="1" ht="11.25" hidden="1">
      <c r="A192" s="5"/>
      <c r="B192" s="4">
        <v>4</v>
      </c>
      <c r="C192" s="19"/>
      <c r="D192" s="19"/>
      <c r="E192" s="19"/>
      <c r="F192" s="19">
        <f>C192+D192+E192</f>
        <v>0</v>
      </c>
      <c r="G192" s="19"/>
      <c r="H192" s="19"/>
      <c r="I192" s="19"/>
      <c r="J192" s="19"/>
      <c r="K192" s="19"/>
      <c r="L192" s="19">
        <f>G192+H192+I192+J192+K192</f>
        <v>0</v>
      </c>
      <c r="M192" s="19"/>
      <c r="N192" s="19"/>
      <c r="O192" s="19"/>
      <c r="P192" s="19">
        <f t="shared" si="66"/>
        <v>0</v>
      </c>
      <c r="Q192" s="19">
        <f t="shared" si="67"/>
        <v>0</v>
      </c>
    </row>
    <row r="193" spans="1:17" s="7" customFormat="1" ht="11.25" hidden="1">
      <c r="A193" s="5">
        <v>3</v>
      </c>
      <c r="B193" s="4" t="s">
        <v>44</v>
      </c>
      <c r="C193" s="19">
        <f aca="true" t="shared" si="69" ref="C193:O193">C194+C195+C196+C197</f>
        <v>0</v>
      </c>
      <c r="D193" s="19">
        <f t="shared" si="69"/>
        <v>0</v>
      </c>
      <c r="E193" s="19">
        <f t="shared" si="69"/>
        <v>0</v>
      </c>
      <c r="F193" s="19">
        <f t="shared" si="69"/>
        <v>0</v>
      </c>
      <c r="G193" s="19">
        <f t="shared" si="69"/>
        <v>0</v>
      </c>
      <c r="H193" s="19">
        <f t="shared" si="69"/>
        <v>0</v>
      </c>
      <c r="I193" s="19">
        <f t="shared" si="69"/>
        <v>0</v>
      </c>
      <c r="J193" s="19">
        <f t="shared" si="69"/>
        <v>0</v>
      </c>
      <c r="K193" s="19">
        <f t="shared" si="69"/>
        <v>0</v>
      </c>
      <c r="L193" s="19">
        <f t="shared" si="69"/>
        <v>0</v>
      </c>
      <c r="M193" s="19">
        <f t="shared" si="69"/>
        <v>0</v>
      </c>
      <c r="N193" s="19">
        <f t="shared" si="69"/>
        <v>0</v>
      </c>
      <c r="O193" s="19">
        <f t="shared" si="69"/>
        <v>0</v>
      </c>
      <c r="P193" s="19">
        <f t="shared" si="66"/>
        <v>0</v>
      </c>
      <c r="Q193" s="19">
        <f t="shared" si="67"/>
        <v>0</v>
      </c>
    </row>
    <row r="194" spans="1:17" s="7" customFormat="1" ht="11.25" hidden="1">
      <c r="A194" s="5"/>
      <c r="B194" s="4">
        <v>1</v>
      </c>
      <c r="C194" s="19"/>
      <c r="D194" s="19"/>
      <c r="E194" s="19"/>
      <c r="F194" s="19">
        <f>C194+D194+E194</f>
        <v>0</v>
      </c>
      <c r="G194" s="19"/>
      <c r="H194" s="19"/>
      <c r="I194" s="19"/>
      <c r="J194" s="19"/>
      <c r="K194" s="19"/>
      <c r="L194" s="19">
        <f>G194+H194+I194+J194+K194</f>
        <v>0</v>
      </c>
      <c r="M194" s="19"/>
      <c r="N194" s="19"/>
      <c r="O194" s="19"/>
      <c r="P194" s="19">
        <f t="shared" si="66"/>
        <v>0</v>
      </c>
      <c r="Q194" s="19">
        <f t="shared" si="67"/>
        <v>0</v>
      </c>
    </row>
    <row r="195" spans="1:17" s="7" customFormat="1" ht="11.25" hidden="1">
      <c r="A195" s="5"/>
      <c r="B195" s="4">
        <v>2</v>
      </c>
      <c r="C195" s="19"/>
      <c r="D195" s="19"/>
      <c r="E195" s="19"/>
      <c r="F195" s="19">
        <f>C195+D195+E195</f>
        <v>0</v>
      </c>
      <c r="G195" s="19"/>
      <c r="H195" s="19"/>
      <c r="I195" s="19"/>
      <c r="J195" s="19"/>
      <c r="K195" s="19"/>
      <c r="L195" s="19">
        <f>G195+H195+I195+J195+K195</f>
        <v>0</v>
      </c>
      <c r="M195" s="19"/>
      <c r="N195" s="19"/>
      <c r="O195" s="19"/>
      <c r="P195" s="19">
        <f t="shared" si="66"/>
        <v>0</v>
      </c>
      <c r="Q195" s="19">
        <f t="shared" si="67"/>
        <v>0</v>
      </c>
    </row>
    <row r="196" spans="1:17" s="7" customFormat="1" ht="11.25" hidden="1">
      <c r="A196" s="5"/>
      <c r="B196" s="4">
        <v>3</v>
      </c>
      <c r="C196" s="19"/>
      <c r="D196" s="19"/>
      <c r="E196" s="19"/>
      <c r="F196" s="19">
        <f>C196+D196+E196</f>
        <v>0</v>
      </c>
      <c r="G196" s="19"/>
      <c r="H196" s="19"/>
      <c r="I196" s="19"/>
      <c r="J196" s="19"/>
      <c r="K196" s="19"/>
      <c r="L196" s="19">
        <f>G196+H196+I196+J196+K196</f>
        <v>0</v>
      </c>
      <c r="M196" s="19"/>
      <c r="N196" s="19"/>
      <c r="O196" s="19"/>
      <c r="P196" s="19">
        <f t="shared" si="66"/>
        <v>0</v>
      </c>
      <c r="Q196" s="19">
        <f t="shared" si="67"/>
        <v>0</v>
      </c>
    </row>
    <row r="197" spans="1:17" s="7" customFormat="1" ht="11.25" hidden="1">
      <c r="A197" s="5"/>
      <c r="B197" s="4">
        <v>4</v>
      </c>
      <c r="C197" s="19"/>
      <c r="D197" s="19"/>
      <c r="E197" s="19"/>
      <c r="F197" s="19">
        <f>C197+D197+E197</f>
        <v>0</v>
      </c>
      <c r="G197" s="19"/>
      <c r="H197" s="19"/>
      <c r="I197" s="19"/>
      <c r="J197" s="19"/>
      <c r="K197" s="19"/>
      <c r="L197" s="19">
        <f>G197+H197+I197+J197+K197</f>
        <v>0</v>
      </c>
      <c r="M197" s="19"/>
      <c r="N197" s="19"/>
      <c r="O197" s="19"/>
      <c r="P197" s="19">
        <f t="shared" si="66"/>
        <v>0</v>
      </c>
      <c r="Q197" s="19">
        <f t="shared" si="67"/>
        <v>0</v>
      </c>
    </row>
    <row r="198" spans="1:17" s="10" customFormat="1" ht="33.75" hidden="1">
      <c r="A198" s="8"/>
      <c r="B198" s="11" t="s">
        <v>45</v>
      </c>
      <c r="C198" s="22">
        <f aca="true" t="shared" si="70" ref="C198:Q202">C193+C188+C183</f>
        <v>0</v>
      </c>
      <c r="D198" s="22">
        <f t="shared" si="70"/>
        <v>0</v>
      </c>
      <c r="E198" s="22">
        <f t="shared" si="70"/>
        <v>0</v>
      </c>
      <c r="F198" s="22">
        <f t="shared" si="70"/>
        <v>0</v>
      </c>
      <c r="G198" s="22">
        <f t="shared" si="70"/>
        <v>0</v>
      </c>
      <c r="H198" s="22">
        <f t="shared" si="70"/>
        <v>0</v>
      </c>
      <c r="I198" s="22">
        <f t="shared" si="70"/>
        <v>0</v>
      </c>
      <c r="J198" s="22">
        <f t="shared" si="70"/>
        <v>0</v>
      </c>
      <c r="K198" s="22">
        <f t="shared" si="70"/>
        <v>0</v>
      </c>
      <c r="L198" s="22">
        <f t="shared" si="70"/>
        <v>0</v>
      </c>
      <c r="M198" s="22">
        <f t="shared" si="70"/>
        <v>0</v>
      </c>
      <c r="N198" s="22">
        <f t="shared" si="70"/>
        <v>0</v>
      </c>
      <c r="O198" s="22">
        <f t="shared" si="70"/>
        <v>0</v>
      </c>
      <c r="P198" s="22">
        <f t="shared" si="70"/>
        <v>0</v>
      </c>
      <c r="Q198" s="22">
        <f t="shared" si="70"/>
        <v>0</v>
      </c>
    </row>
    <row r="199" spans="1:17" s="10" customFormat="1" ht="11.25" hidden="1">
      <c r="A199" s="8"/>
      <c r="B199" s="9">
        <v>1</v>
      </c>
      <c r="C199" s="22">
        <f t="shared" si="70"/>
        <v>0</v>
      </c>
      <c r="D199" s="22">
        <f t="shared" si="70"/>
        <v>0</v>
      </c>
      <c r="E199" s="22">
        <f t="shared" si="70"/>
        <v>0</v>
      </c>
      <c r="F199" s="22">
        <f t="shared" si="70"/>
        <v>0</v>
      </c>
      <c r="G199" s="22">
        <f t="shared" si="70"/>
        <v>0</v>
      </c>
      <c r="H199" s="22">
        <f t="shared" si="70"/>
        <v>0</v>
      </c>
      <c r="I199" s="22">
        <f t="shared" si="70"/>
        <v>0</v>
      </c>
      <c r="J199" s="22">
        <f t="shared" si="70"/>
        <v>0</v>
      </c>
      <c r="K199" s="22">
        <f t="shared" si="70"/>
        <v>0</v>
      </c>
      <c r="L199" s="22">
        <f t="shared" si="70"/>
        <v>0</v>
      </c>
      <c r="M199" s="22">
        <f t="shared" si="70"/>
        <v>0</v>
      </c>
      <c r="N199" s="22">
        <f t="shared" si="70"/>
        <v>0</v>
      </c>
      <c r="O199" s="22">
        <f t="shared" si="70"/>
        <v>0</v>
      </c>
      <c r="P199" s="22">
        <f t="shared" si="70"/>
        <v>0</v>
      </c>
      <c r="Q199" s="22">
        <f t="shared" si="70"/>
        <v>0</v>
      </c>
    </row>
    <row r="200" spans="1:17" s="10" customFormat="1" ht="11.25" hidden="1">
      <c r="A200" s="8"/>
      <c r="B200" s="9">
        <v>2</v>
      </c>
      <c r="C200" s="22">
        <f t="shared" si="70"/>
        <v>0</v>
      </c>
      <c r="D200" s="22">
        <f t="shared" si="70"/>
        <v>0</v>
      </c>
      <c r="E200" s="22">
        <f t="shared" si="70"/>
        <v>0</v>
      </c>
      <c r="F200" s="22">
        <f t="shared" si="70"/>
        <v>0</v>
      </c>
      <c r="G200" s="22">
        <f t="shared" si="70"/>
        <v>0</v>
      </c>
      <c r="H200" s="22">
        <f t="shared" si="70"/>
        <v>0</v>
      </c>
      <c r="I200" s="22">
        <f t="shared" si="70"/>
        <v>0</v>
      </c>
      <c r="J200" s="22">
        <f t="shared" si="70"/>
        <v>0</v>
      </c>
      <c r="K200" s="22">
        <f t="shared" si="70"/>
        <v>0</v>
      </c>
      <c r="L200" s="22">
        <f t="shared" si="70"/>
        <v>0</v>
      </c>
      <c r="M200" s="22">
        <f t="shared" si="70"/>
        <v>0</v>
      </c>
      <c r="N200" s="22">
        <f t="shared" si="70"/>
        <v>0</v>
      </c>
      <c r="O200" s="22">
        <f t="shared" si="70"/>
        <v>0</v>
      </c>
      <c r="P200" s="22">
        <f t="shared" si="70"/>
        <v>0</v>
      </c>
      <c r="Q200" s="22">
        <f t="shared" si="70"/>
        <v>0</v>
      </c>
    </row>
    <row r="201" spans="1:17" s="10" customFormat="1" ht="11.25" hidden="1">
      <c r="A201" s="8"/>
      <c r="B201" s="9">
        <v>3</v>
      </c>
      <c r="C201" s="22">
        <f t="shared" si="70"/>
        <v>0</v>
      </c>
      <c r="D201" s="22">
        <f t="shared" si="70"/>
        <v>0</v>
      </c>
      <c r="E201" s="22">
        <f t="shared" si="70"/>
        <v>0</v>
      </c>
      <c r="F201" s="22">
        <f t="shared" si="70"/>
        <v>0</v>
      </c>
      <c r="G201" s="22">
        <f t="shared" si="70"/>
        <v>0</v>
      </c>
      <c r="H201" s="22">
        <f t="shared" si="70"/>
        <v>0</v>
      </c>
      <c r="I201" s="22">
        <f t="shared" si="70"/>
        <v>0</v>
      </c>
      <c r="J201" s="22">
        <f t="shared" si="70"/>
        <v>0</v>
      </c>
      <c r="K201" s="22">
        <f t="shared" si="70"/>
        <v>0</v>
      </c>
      <c r="L201" s="22">
        <f t="shared" si="70"/>
        <v>0</v>
      </c>
      <c r="M201" s="22">
        <f t="shared" si="70"/>
        <v>0</v>
      </c>
      <c r="N201" s="22">
        <f t="shared" si="70"/>
        <v>0</v>
      </c>
      <c r="O201" s="22">
        <f t="shared" si="70"/>
        <v>0</v>
      </c>
      <c r="P201" s="22">
        <f t="shared" si="70"/>
        <v>0</v>
      </c>
      <c r="Q201" s="22">
        <f t="shared" si="70"/>
        <v>0</v>
      </c>
    </row>
    <row r="202" spans="1:17" s="10" customFormat="1" ht="11.25" hidden="1">
      <c r="A202" s="8"/>
      <c r="B202" s="9">
        <v>4</v>
      </c>
      <c r="C202" s="22">
        <f t="shared" si="70"/>
        <v>0</v>
      </c>
      <c r="D202" s="22">
        <f t="shared" si="70"/>
        <v>0</v>
      </c>
      <c r="E202" s="22">
        <f t="shared" si="70"/>
        <v>0</v>
      </c>
      <c r="F202" s="22">
        <f t="shared" si="70"/>
        <v>0</v>
      </c>
      <c r="G202" s="22">
        <f t="shared" si="70"/>
        <v>0</v>
      </c>
      <c r="H202" s="22">
        <f t="shared" si="70"/>
        <v>0</v>
      </c>
      <c r="I202" s="22">
        <f t="shared" si="70"/>
        <v>0</v>
      </c>
      <c r="J202" s="22">
        <f t="shared" si="70"/>
        <v>0</v>
      </c>
      <c r="K202" s="22">
        <f t="shared" si="70"/>
        <v>0</v>
      </c>
      <c r="L202" s="22">
        <f t="shared" si="70"/>
        <v>0</v>
      </c>
      <c r="M202" s="22">
        <f t="shared" si="70"/>
        <v>0</v>
      </c>
      <c r="N202" s="22">
        <f t="shared" si="70"/>
        <v>0</v>
      </c>
      <c r="O202" s="22">
        <f t="shared" si="70"/>
        <v>0</v>
      </c>
      <c r="P202" s="22">
        <f t="shared" si="70"/>
        <v>0</v>
      </c>
      <c r="Q202" s="22">
        <f t="shared" si="70"/>
        <v>0</v>
      </c>
    </row>
    <row r="203" spans="1:17" s="7" customFormat="1" ht="11.25" hidden="1">
      <c r="A203" s="5">
        <v>1</v>
      </c>
      <c r="B203" s="12" t="s">
        <v>46</v>
      </c>
      <c r="C203" s="19">
        <f aca="true" t="shared" si="71" ref="C203:O203">C204+C205+C206+C207</f>
        <v>0</v>
      </c>
      <c r="D203" s="19">
        <f t="shared" si="71"/>
        <v>0</v>
      </c>
      <c r="E203" s="19">
        <f t="shared" si="71"/>
        <v>0</v>
      </c>
      <c r="F203" s="19">
        <f t="shared" si="71"/>
        <v>0</v>
      </c>
      <c r="G203" s="19">
        <f t="shared" si="71"/>
        <v>0</v>
      </c>
      <c r="H203" s="19">
        <f t="shared" si="71"/>
        <v>0</v>
      </c>
      <c r="I203" s="19">
        <f t="shared" si="71"/>
        <v>0</v>
      </c>
      <c r="J203" s="19">
        <f t="shared" si="71"/>
        <v>0</v>
      </c>
      <c r="K203" s="19">
        <f t="shared" si="71"/>
        <v>0</v>
      </c>
      <c r="L203" s="19">
        <f t="shared" si="71"/>
        <v>0</v>
      </c>
      <c r="M203" s="19">
        <f t="shared" si="71"/>
        <v>0</v>
      </c>
      <c r="N203" s="19">
        <f t="shared" si="71"/>
        <v>0</v>
      </c>
      <c r="O203" s="19">
        <f t="shared" si="71"/>
        <v>0</v>
      </c>
      <c r="P203" s="19">
        <f>N203+O203</f>
        <v>0</v>
      </c>
      <c r="Q203" s="19">
        <f>P203+M203+L203+F203</f>
        <v>0</v>
      </c>
    </row>
    <row r="204" spans="1:17" s="7" customFormat="1" ht="11.25" hidden="1">
      <c r="A204" s="5"/>
      <c r="B204" s="4">
        <v>1</v>
      </c>
      <c r="C204" s="19"/>
      <c r="D204" s="19"/>
      <c r="E204" s="19"/>
      <c r="F204" s="19">
        <f>C204+D204+E204</f>
        <v>0</v>
      </c>
      <c r="G204" s="19"/>
      <c r="H204" s="19"/>
      <c r="I204" s="19"/>
      <c r="J204" s="19"/>
      <c r="K204" s="19"/>
      <c r="L204" s="19">
        <f>G204+H204+I204+J204+K204</f>
        <v>0</v>
      </c>
      <c r="M204" s="19"/>
      <c r="N204" s="19"/>
      <c r="O204" s="19"/>
      <c r="P204" s="19">
        <f>N204+O204</f>
        <v>0</v>
      </c>
      <c r="Q204" s="19">
        <f>P204+M204+L204+F204</f>
        <v>0</v>
      </c>
    </row>
    <row r="205" spans="1:17" s="7" customFormat="1" ht="11.25" hidden="1">
      <c r="A205" s="5"/>
      <c r="B205" s="4">
        <v>2</v>
      </c>
      <c r="C205" s="19"/>
      <c r="D205" s="19"/>
      <c r="E205" s="19"/>
      <c r="F205" s="19">
        <f>C205+D205+E205</f>
        <v>0</v>
      </c>
      <c r="G205" s="19"/>
      <c r="H205" s="19"/>
      <c r="I205" s="19"/>
      <c r="J205" s="19"/>
      <c r="K205" s="19"/>
      <c r="L205" s="19">
        <f>G205+H205+I205+J205+K205</f>
        <v>0</v>
      </c>
      <c r="M205" s="19"/>
      <c r="N205" s="19"/>
      <c r="O205" s="19"/>
      <c r="P205" s="19">
        <f>N205+O205</f>
        <v>0</v>
      </c>
      <c r="Q205" s="19">
        <f>P205+M205+L205+F205</f>
        <v>0</v>
      </c>
    </row>
    <row r="206" spans="1:17" s="7" customFormat="1" ht="11.25" hidden="1">
      <c r="A206" s="5"/>
      <c r="B206" s="4">
        <v>3</v>
      </c>
      <c r="C206" s="19"/>
      <c r="D206" s="19"/>
      <c r="E206" s="19"/>
      <c r="F206" s="19">
        <f>C206+D206+E206</f>
        <v>0</v>
      </c>
      <c r="G206" s="19"/>
      <c r="H206" s="19"/>
      <c r="I206" s="19"/>
      <c r="J206" s="19"/>
      <c r="K206" s="19"/>
      <c r="L206" s="19">
        <f>G206+H206+I206+J206+K206</f>
        <v>0</v>
      </c>
      <c r="M206" s="19"/>
      <c r="N206" s="19"/>
      <c r="O206" s="19"/>
      <c r="P206" s="19">
        <f>N206+O206</f>
        <v>0</v>
      </c>
      <c r="Q206" s="19">
        <f>P206+M206+L206+F206</f>
        <v>0</v>
      </c>
    </row>
    <row r="207" spans="1:17" s="7" customFormat="1" ht="11.25" hidden="1">
      <c r="A207" s="5"/>
      <c r="B207" s="4">
        <v>4</v>
      </c>
      <c r="C207" s="19"/>
      <c r="D207" s="19"/>
      <c r="E207" s="19"/>
      <c r="F207" s="19">
        <f>C207+D207+E207</f>
        <v>0</v>
      </c>
      <c r="G207" s="19"/>
      <c r="H207" s="19"/>
      <c r="I207" s="19"/>
      <c r="J207" s="19"/>
      <c r="K207" s="19"/>
      <c r="L207" s="19">
        <f>G207+H207+I207+J207+K207</f>
        <v>0</v>
      </c>
      <c r="M207" s="19"/>
      <c r="N207" s="19"/>
      <c r="O207" s="19"/>
      <c r="P207" s="19">
        <f>N207+O207</f>
        <v>0</v>
      </c>
      <c r="Q207" s="19">
        <f>P207+M207+L207+F207</f>
        <v>0</v>
      </c>
    </row>
    <row r="208" spans="1:17" s="10" customFormat="1" ht="11.25" hidden="1">
      <c r="A208" s="8"/>
      <c r="B208" s="11" t="s">
        <v>47</v>
      </c>
      <c r="C208" s="22">
        <f aca="true" t="shared" si="72" ref="C208:Q212">C203</f>
        <v>0</v>
      </c>
      <c r="D208" s="22">
        <f t="shared" si="72"/>
        <v>0</v>
      </c>
      <c r="E208" s="22">
        <f t="shared" si="72"/>
        <v>0</v>
      </c>
      <c r="F208" s="22">
        <f t="shared" si="72"/>
        <v>0</v>
      </c>
      <c r="G208" s="22">
        <f t="shared" si="72"/>
        <v>0</v>
      </c>
      <c r="H208" s="22">
        <f t="shared" si="72"/>
        <v>0</v>
      </c>
      <c r="I208" s="22">
        <f t="shared" si="72"/>
        <v>0</v>
      </c>
      <c r="J208" s="22">
        <f t="shared" si="72"/>
        <v>0</v>
      </c>
      <c r="K208" s="22">
        <f t="shared" si="72"/>
        <v>0</v>
      </c>
      <c r="L208" s="22">
        <f t="shared" si="72"/>
        <v>0</v>
      </c>
      <c r="M208" s="22">
        <f t="shared" si="72"/>
        <v>0</v>
      </c>
      <c r="N208" s="22">
        <f t="shared" si="72"/>
        <v>0</v>
      </c>
      <c r="O208" s="22">
        <f t="shared" si="72"/>
        <v>0</v>
      </c>
      <c r="P208" s="22">
        <f t="shared" si="72"/>
        <v>0</v>
      </c>
      <c r="Q208" s="22">
        <f t="shared" si="72"/>
        <v>0</v>
      </c>
    </row>
    <row r="209" spans="1:17" s="10" customFormat="1" ht="11.25" hidden="1">
      <c r="A209" s="8"/>
      <c r="B209" s="9">
        <v>1</v>
      </c>
      <c r="C209" s="22">
        <f t="shared" si="72"/>
        <v>0</v>
      </c>
      <c r="D209" s="22">
        <f t="shared" si="72"/>
        <v>0</v>
      </c>
      <c r="E209" s="22">
        <f t="shared" si="72"/>
        <v>0</v>
      </c>
      <c r="F209" s="22">
        <f t="shared" si="72"/>
        <v>0</v>
      </c>
      <c r="G209" s="22">
        <f t="shared" si="72"/>
        <v>0</v>
      </c>
      <c r="H209" s="22">
        <f t="shared" si="72"/>
        <v>0</v>
      </c>
      <c r="I209" s="22">
        <f t="shared" si="72"/>
        <v>0</v>
      </c>
      <c r="J209" s="22">
        <f t="shared" si="72"/>
        <v>0</v>
      </c>
      <c r="K209" s="22">
        <f t="shared" si="72"/>
        <v>0</v>
      </c>
      <c r="L209" s="22">
        <f t="shared" si="72"/>
        <v>0</v>
      </c>
      <c r="M209" s="22">
        <f t="shared" si="72"/>
        <v>0</v>
      </c>
      <c r="N209" s="22">
        <f t="shared" si="72"/>
        <v>0</v>
      </c>
      <c r="O209" s="22">
        <f t="shared" si="72"/>
        <v>0</v>
      </c>
      <c r="P209" s="22">
        <f t="shared" si="72"/>
        <v>0</v>
      </c>
      <c r="Q209" s="22">
        <f t="shared" si="72"/>
        <v>0</v>
      </c>
    </row>
    <row r="210" spans="1:17" s="10" customFormat="1" ht="11.25" hidden="1">
      <c r="A210" s="8"/>
      <c r="B210" s="9">
        <v>2</v>
      </c>
      <c r="C210" s="22">
        <f t="shared" si="72"/>
        <v>0</v>
      </c>
      <c r="D210" s="22">
        <f t="shared" si="72"/>
        <v>0</v>
      </c>
      <c r="E210" s="22">
        <f t="shared" si="72"/>
        <v>0</v>
      </c>
      <c r="F210" s="22">
        <f t="shared" si="72"/>
        <v>0</v>
      </c>
      <c r="G210" s="22">
        <f t="shared" si="72"/>
        <v>0</v>
      </c>
      <c r="H210" s="22">
        <f t="shared" si="72"/>
        <v>0</v>
      </c>
      <c r="I210" s="22">
        <f t="shared" si="72"/>
        <v>0</v>
      </c>
      <c r="J210" s="22">
        <f t="shared" si="72"/>
        <v>0</v>
      </c>
      <c r="K210" s="22">
        <f t="shared" si="72"/>
        <v>0</v>
      </c>
      <c r="L210" s="22">
        <f t="shared" si="72"/>
        <v>0</v>
      </c>
      <c r="M210" s="22">
        <f t="shared" si="72"/>
        <v>0</v>
      </c>
      <c r="N210" s="22">
        <f t="shared" si="72"/>
        <v>0</v>
      </c>
      <c r="O210" s="22">
        <f t="shared" si="72"/>
        <v>0</v>
      </c>
      <c r="P210" s="22">
        <f t="shared" si="72"/>
        <v>0</v>
      </c>
      <c r="Q210" s="22">
        <f t="shared" si="72"/>
        <v>0</v>
      </c>
    </row>
    <row r="211" spans="1:17" s="10" customFormat="1" ht="11.25" hidden="1">
      <c r="A211" s="8"/>
      <c r="B211" s="9">
        <v>3</v>
      </c>
      <c r="C211" s="22">
        <f t="shared" si="72"/>
        <v>0</v>
      </c>
      <c r="D211" s="22">
        <f t="shared" si="72"/>
        <v>0</v>
      </c>
      <c r="E211" s="22">
        <f t="shared" si="72"/>
        <v>0</v>
      </c>
      <c r="F211" s="22">
        <f t="shared" si="72"/>
        <v>0</v>
      </c>
      <c r="G211" s="22">
        <f t="shared" si="72"/>
        <v>0</v>
      </c>
      <c r="H211" s="22">
        <f t="shared" si="72"/>
        <v>0</v>
      </c>
      <c r="I211" s="22">
        <f t="shared" si="72"/>
        <v>0</v>
      </c>
      <c r="J211" s="22">
        <f t="shared" si="72"/>
        <v>0</v>
      </c>
      <c r="K211" s="22">
        <f t="shared" si="72"/>
        <v>0</v>
      </c>
      <c r="L211" s="22">
        <f t="shared" si="72"/>
        <v>0</v>
      </c>
      <c r="M211" s="22">
        <f t="shared" si="72"/>
        <v>0</v>
      </c>
      <c r="N211" s="22">
        <f t="shared" si="72"/>
        <v>0</v>
      </c>
      <c r="O211" s="22">
        <f t="shared" si="72"/>
        <v>0</v>
      </c>
      <c r="P211" s="22">
        <f t="shared" si="72"/>
        <v>0</v>
      </c>
      <c r="Q211" s="22">
        <f t="shared" si="72"/>
        <v>0</v>
      </c>
    </row>
    <row r="212" spans="1:17" s="10" customFormat="1" ht="11.25" hidden="1">
      <c r="A212" s="8"/>
      <c r="B212" s="9">
        <v>4</v>
      </c>
      <c r="C212" s="22">
        <f t="shared" si="72"/>
        <v>0</v>
      </c>
      <c r="D212" s="22">
        <f t="shared" si="72"/>
        <v>0</v>
      </c>
      <c r="E212" s="22">
        <f t="shared" si="72"/>
        <v>0</v>
      </c>
      <c r="F212" s="22">
        <f t="shared" si="72"/>
        <v>0</v>
      </c>
      <c r="G212" s="22">
        <f t="shared" si="72"/>
        <v>0</v>
      </c>
      <c r="H212" s="22">
        <f t="shared" si="72"/>
        <v>0</v>
      </c>
      <c r="I212" s="22">
        <f t="shared" si="72"/>
        <v>0</v>
      </c>
      <c r="J212" s="22">
        <f t="shared" si="72"/>
        <v>0</v>
      </c>
      <c r="K212" s="22">
        <f t="shared" si="72"/>
        <v>0</v>
      </c>
      <c r="L212" s="22">
        <f t="shared" si="72"/>
        <v>0</v>
      </c>
      <c r="M212" s="22">
        <f t="shared" si="72"/>
        <v>0</v>
      </c>
      <c r="N212" s="22">
        <f t="shared" si="72"/>
        <v>0</v>
      </c>
      <c r="O212" s="22">
        <f t="shared" si="72"/>
        <v>0</v>
      </c>
      <c r="P212" s="22">
        <f t="shared" si="72"/>
        <v>0</v>
      </c>
      <c r="Q212" s="22">
        <f t="shared" si="72"/>
        <v>0</v>
      </c>
    </row>
    <row r="213" spans="1:17" s="7" customFormat="1" ht="11.25" hidden="1">
      <c r="A213" s="5">
        <v>1</v>
      </c>
      <c r="B213" s="4" t="s">
        <v>48</v>
      </c>
      <c r="C213" s="19">
        <f aca="true" t="shared" si="73" ref="C213:O213">C214+C215+C216+C217</f>
        <v>0</v>
      </c>
      <c r="D213" s="19">
        <f t="shared" si="73"/>
        <v>0</v>
      </c>
      <c r="E213" s="19">
        <f t="shared" si="73"/>
        <v>0</v>
      </c>
      <c r="F213" s="19">
        <f t="shared" si="73"/>
        <v>0</v>
      </c>
      <c r="G213" s="19">
        <f t="shared" si="73"/>
        <v>0</v>
      </c>
      <c r="H213" s="19">
        <f t="shared" si="73"/>
        <v>0</v>
      </c>
      <c r="I213" s="19">
        <f t="shared" si="73"/>
        <v>0</v>
      </c>
      <c r="J213" s="19">
        <f t="shared" si="73"/>
        <v>0</v>
      </c>
      <c r="K213" s="19">
        <f t="shared" si="73"/>
        <v>0</v>
      </c>
      <c r="L213" s="19">
        <f t="shared" si="73"/>
        <v>0</v>
      </c>
      <c r="M213" s="19">
        <f t="shared" si="73"/>
        <v>0</v>
      </c>
      <c r="N213" s="19">
        <f t="shared" si="73"/>
        <v>0</v>
      </c>
      <c r="O213" s="19">
        <f t="shared" si="73"/>
        <v>0</v>
      </c>
      <c r="P213" s="19">
        <f>N213+O213</f>
        <v>0</v>
      </c>
      <c r="Q213" s="19">
        <f>P213+M213+L213+F213</f>
        <v>0</v>
      </c>
    </row>
    <row r="214" spans="1:17" s="7" customFormat="1" ht="11.25" hidden="1">
      <c r="A214" s="5"/>
      <c r="B214" s="4">
        <v>1</v>
      </c>
      <c r="C214" s="19"/>
      <c r="D214" s="19"/>
      <c r="E214" s="19"/>
      <c r="F214" s="19">
        <f>C214+D214+E214</f>
        <v>0</v>
      </c>
      <c r="G214" s="19"/>
      <c r="H214" s="19"/>
      <c r="I214" s="19"/>
      <c r="J214" s="19"/>
      <c r="K214" s="19"/>
      <c r="L214" s="19">
        <f>G214+H214+I214+J214+K214</f>
        <v>0</v>
      </c>
      <c r="M214" s="19"/>
      <c r="N214" s="19"/>
      <c r="O214" s="19"/>
      <c r="P214" s="19">
        <f>N214+O214</f>
        <v>0</v>
      </c>
      <c r="Q214" s="19">
        <f>P214+M214+L214+F214</f>
        <v>0</v>
      </c>
    </row>
    <row r="215" spans="1:17" s="7" customFormat="1" ht="11.25" hidden="1">
      <c r="A215" s="5"/>
      <c r="B215" s="4">
        <v>2</v>
      </c>
      <c r="C215" s="19"/>
      <c r="D215" s="19"/>
      <c r="E215" s="19"/>
      <c r="F215" s="19">
        <f>C215+D215+E215</f>
        <v>0</v>
      </c>
      <c r="G215" s="19"/>
      <c r="H215" s="19"/>
      <c r="I215" s="19"/>
      <c r="J215" s="19"/>
      <c r="K215" s="19"/>
      <c r="L215" s="19">
        <f>G215+H215+I215+J215+K215</f>
        <v>0</v>
      </c>
      <c r="M215" s="19"/>
      <c r="N215" s="19"/>
      <c r="O215" s="19"/>
      <c r="P215" s="19">
        <f>N215+O215</f>
        <v>0</v>
      </c>
      <c r="Q215" s="19">
        <f>P215+M215+L215+F215</f>
        <v>0</v>
      </c>
    </row>
    <row r="216" spans="1:17" s="7" customFormat="1" ht="11.25" hidden="1">
      <c r="A216" s="5"/>
      <c r="B216" s="4">
        <v>3</v>
      </c>
      <c r="C216" s="19"/>
      <c r="D216" s="19"/>
      <c r="E216" s="19"/>
      <c r="F216" s="19">
        <f>C216+D216+E216</f>
        <v>0</v>
      </c>
      <c r="G216" s="19"/>
      <c r="H216" s="19"/>
      <c r="I216" s="19"/>
      <c r="J216" s="19"/>
      <c r="K216" s="19"/>
      <c r="L216" s="19">
        <f>G216+H216+I216+J216+K216</f>
        <v>0</v>
      </c>
      <c r="M216" s="19"/>
      <c r="N216" s="19"/>
      <c r="O216" s="19"/>
      <c r="P216" s="19">
        <f>N216+O216</f>
        <v>0</v>
      </c>
      <c r="Q216" s="19">
        <f>P216+M216+L216+F216</f>
        <v>0</v>
      </c>
    </row>
    <row r="217" spans="1:17" s="7" customFormat="1" ht="11.25" hidden="1">
      <c r="A217" s="5"/>
      <c r="B217" s="4">
        <v>4</v>
      </c>
      <c r="C217" s="19"/>
      <c r="D217" s="19"/>
      <c r="E217" s="19"/>
      <c r="F217" s="19">
        <f>C217+D217+E217</f>
        <v>0</v>
      </c>
      <c r="G217" s="19"/>
      <c r="H217" s="19"/>
      <c r="I217" s="19"/>
      <c r="J217" s="19"/>
      <c r="K217" s="19"/>
      <c r="L217" s="19">
        <f>G217+H217+I217+J217+K217</f>
        <v>0</v>
      </c>
      <c r="M217" s="19"/>
      <c r="N217" s="19"/>
      <c r="O217" s="19"/>
      <c r="P217" s="19">
        <f>N217+O217</f>
        <v>0</v>
      </c>
      <c r="Q217" s="19">
        <f>P217+M217+L217+F217</f>
        <v>0</v>
      </c>
    </row>
    <row r="218" spans="1:17" s="10" customFormat="1" ht="22.5" hidden="1">
      <c r="A218" s="8"/>
      <c r="B218" s="13" t="s">
        <v>49</v>
      </c>
      <c r="C218" s="22">
        <f aca="true" t="shared" si="74" ref="C218:Q222">C213</f>
        <v>0</v>
      </c>
      <c r="D218" s="22">
        <f t="shared" si="74"/>
        <v>0</v>
      </c>
      <c r="E218" s="22">
        <f t="shared" si="74"/>
        <v>0</v>
      </c>
      <c r="F218" s="22">
        <f t="shared" si="74"/>
        <v>0</v>
      </c>
      <c r="G218" s="22">
        <f t="shared" si="74"/>
        <v>0</v>
      </c>
      <c r="H218" s="22">
        <f t="shared" si="74"/>
        <v>0</v>
      </c>
      <c r="I218" s="22">
        <f t="shared" si="74"/>
        <v>0</v>
      </c>
      <c r="J218" s="22">
        <f t="shared" si="74"/>
        <v>0</v>
      </c>
      <c r="K218" s="22">
        <f t="shared" si="74"/>
        <v>0</v>
      </c>
      <c r="L218" s="22">
        <f t="shared" si="74"/>
        <v>0</v>
      </c>
      <c r="M218" s="22">
        <f t="shared" si="74"/>
        <v>0</v>
      </c>
      <c r="N218" s="22">
        <f t="shared" si="74"/>
        <v>0</v>
      </c>
      <c r="O218" s="22">
        <f t="shared" si="74"/>
        <v>0</v>
      </c>
      <c r="P218" s="22">
        <f t="shared" si="74"/>
        <v>0</v>
      </c>
      <c r="Q218" s="22">
        <f t="shared" si="74"/>
        <v>0</v>
      </c>
    </row>
    <row r="219" spans="1:17" s="10" customFormat="1" ht="11.25" hidden="1">
      <c r="A219" s="8"/>
      <c r="B219" s="9">
        <v>1</v>
      </c>
      <c r="C219" s="22">
        <f t="shared" si="74"/>
        <v>0</v>
      </c>
      <c r="D219" s="22">
        <f t="shared" si="74"/>
        <v>0</v>
      </c>
      <c r="E219" s="22">
        <f t="shared" si="74"/>
        <v>0</v>
      </c>
      <c r="F219" s="22">
        <f t="shared" si="74"/>
        <v>0</v>
      </c>
      <c r="G219" s="22">
        <f t="shared" si="74"/>
        <v>0</v>
      </c>
      <c r="H219" s="22">
        <f t="shared" si="74"/>
        <v>0</v>
      </c>
      <c r="I219" s="22">
        <f t="shared" si="74"/>
        <v>0</v>
      </c>
      <c r="J219" s="22">
        <f t="shared" si="74"/>
        <v>0</v>
      </c>
      <c r="K219" s="22">
        <f t="shared" si="74"/>
        <v>0</v>
      </c>
      <c r="L219" s="22">
        <f t="shared" si="74"/>
        <v>0</v>
      </c>
      <c r="M219" s="22">
        <f t="shared" si="74"/>
        <v>0</v>
      </c>
      <c r="N219" s="22">
        <f t="shared" si="74"/>
        <v>0</v>
      </c>
      <c r="O219" s="22">
        <f t="shared" si="74"/>
        <v>0</v>
      </c>
      <c r="P219" s="22">
        <f t="shared" si="74"/>
        <v>0</v>
      </c>
      <c r="Q219" s="22">
        <f t="shared" si="74"/>
        <v>0</v>
      </c>
    </row>
    <row r="220" spans="1:17" s="10" customFormat="1" ht="11.25" hidden="1">
      <c r="A220" s="8"/>
      <c r="B220" s="9">
        <v>2</v>
      </c>
      <c r="C220" s="22">
        <f t="shared" si="74"/>
        <v>0</v>
      </c>
      <c r="D220" s="22">
        <f t="shared" si="74"/>
        <v>0</v>
      </c>
      <c r="E220" s="22">
        <f t="shared" si="74"/>
        <v>0</v>
      </c>
      <c r="F220" s="22">
        <f t="shared" si="74"/>
        <v>0</v>
      </c>
      <c r="G220" s="22">
        <f t="shared" si="74"/>
        <v>0</v>
      </c>
      <c r="H220" s="22">
        <f t="shared" si="74"/>
        <v>0</v>
      </c>
      <c r="I220" s="22">
        <f t="shared" si="74"/>
        <v>0</v>
      </c>
      <c r="J220" s="22">
        <f t="shared" si="74"/>
        <v>0</v>
      </c>
      <c r="K220" s="22">
        <f t="shared" si="74"/>
        <v>0</v>
      </c>
      <c r="L220" s="22">
        <f t="shared" si="74"/>
        <v>0</v>
      </c>
      <c r="M220" s="22">
        <f t="shared" si="74"/>
        <v>0</v>
      </c>
      <c r="N220" s="22">
        <f t="shared" si="74"/>
        <v>0</v>
      </c>
      <c r="O220" s="22">
        <f t="shared" si="74"/>
        <v>0</v>
      </c>
      <c r="P220" s="22">
        <f t="shared" si="74"/>
        <v>0</v>
      </c>
      <c r="Q220" s="22">
        <f t="shared" si="74"/>
        <v>0</v>
      </c>
    </row>
    <row r="221" spans="1:17" s="10" customFormat="1" ht="11.25" hidden="1">
      <c r="A221" s="8"/>
      <c r="B221" s="9">
        <v>3</v>
      </c>
      <c r="C221" s="22">
        <f t="shared" si="74"/>
        <v>0</v>
      </c>
      <c r="D221" s="22">
        <f t="shared" si="74"/>
        <v>0</v>
      </c>
      <c r="E221" s="22">
        <f t="shared" si="74"/>
        <v>0</v>
      </c>
      <c r="F221" s="22">
        <f t="shared" si="74"/>
        <v>0</v>
      </c>
      <c r="G221" s="22">
        <f t="shared" si="74"/>
        <v>0</v>
      </c>
      <c r="H221" s="22">
        <f t="shared" si="74"/>
        <v>0</v>
      </c>
      <c r="I221" s="22">
        <f t="shared" si="74"/>
        <v>0</v>
      </c>
      <c r="J221" s="22">
        <f t="shared" si="74"/>
        <v>0</v>
      </c>
      <c r="K221" s="22">
        <f t="shared" si="74"/>
        <v>0</v>
      </c>
      <c r="L221" s="22">
        <f t="shared" si="74"/>
        <v>0</v>
      </c>
      <c r="M221" s="22">
        <f t="shared" si="74"/>
        <v>0</v>
      </c>
      <c r="N221" s="22">
        <f t="shared" si="74"/>
        <v>0</v>
      </c>
      <c r="O221" s="22">
        <f t="shared" si="74"/>
        <v>0</v>
      </c>
      <c r="P221" s="22">
        <f t="shared" si="74"/>
        <v>0</v>
      </c>
      <c r="Q221" s="22">
        <f t="shared" si="74"/>
        <v>0</v>
      </c>
    </row>
    <row r="222" spans="1:17" s="10" customFormat="1" ht="11.25" hidden="1">
      <c r="A222" s="8"/>
      <c r="B222" s="9">
        <v>4</v>
      </c>
      <c r="C222" s="22">
        <f t="shared" si="74"/>
        <v>0</v>
      </c>
      <c r="D222" s="22">
        <f t="shared" si="74"/>
        <v>0</v>
      </c>
      <c r="E222" s="22">
        <f t="shared" si="74"/>
        <v>0</v>
      </c>
      <c r="F222" s="22">
        <f t="shared" si="74"/>
        <v>0</v>
      </c>
      <c r="G222" s="22">
        <f t="shared" si="74"/>
        <v>0</v>
      </c>
      <c r="H222" s="22">
        <f t="shared" si="74"/>
        <v>0</v>
      </c>
      <c r="I222" s="22">
        <f t="shared" si="74"/>
        <v>0</v>
      </c>
      <c r="J222" s="22">
        <f t="shared" si="74"/>
        <v>0</v>
      </c>
      <c r="K222" s="22">
        <f t="shared" si="74"/>
        <v>0</v>
      </c>
      <c r="L222" s="22">
        <f t="shared" si="74"/>
        <v>0</v>
      </c>
      <c r="M222" s="22">
        <f t="shared" si="74"/>
        <v>0</v>
      </c>
      <c r="N222" s="22">
        <f t="shared" si="74"/>
        <v>0</v>
      </c>
      <c r="O222" s="22">
        <f t="shared" si="74"/>
        <v>0</v>
      </c>
      <c r="P222" s="22">
        <f t="shared" si="74"/>
        <v>0</v>
      </c>
      <c r="Q222" s="22">
        <f t="shared" si="74"/>
        <v>0</v>
      </c>
    </row>
    <row r="223" spans="1:17" s="7" customFormat="1" ht="11.25">
      <c r="A223" s="5">
        <v>20</v>
      </c>
      <c r="B223" s="4" t="s">
        <v>50</v>
      </c>
      <c r="C223" s="19">
        <f aca="true" t="shared" si="75" ref="C223:O223">C224+C225+C226+C227</f>
        <v>3993318</v>
      </c>
      <c r="D223" s="19">
        <f t="shared" si="75"/>
        <v>0</v>
      </c>
      <c r="E223" s="19">
        <f t="shared" si="75"/>
        <v>1205982.0359999998</v>
      </c>
      <c r="F223" s="19">
        <f>F224+F225+F226+F227</f>
        <v>5199300.036</v>
      </c>
      <c r="G223" s="19">
        <f>G224+G225+G226+G227</f>
        <v>0</v>
      </c>
      <c r="H223" s="19">
        <f>H224+H225+H226+H227</f>
        <v>0</v>
      </c>
      <c r="I223" s="19">
        <f t="shared" si="75"/>
        <v>0</v>
      </c>
      <c r="J223" s="19">
        <f t="shared" si="75"/>
        <v>0</v>
      </c>
      <c r="K223" s="19">
        <f t="shared" si="75"/>
        <v>0</v>
      </c>
      <c r="L223" s="19">
        <f t="shared" si="75"/>
        <v>0</v>
      </c>
      <c r="M223" s="19">
        <f t="shared" si="75"/>
        <v>0</v>
      </c>
      <c r="N223" s="19">
        <f t="shared" si="75"/>
        <v>42700</v>
      </c>
      <c r="O223" s="19">
        <f t="shared" si="75"/>
        <v>42700</v>
      </c>
      <c r="P223" s="19">
        <f>N223+O223</f>
        <v>85400</v>
      </c>
      <c r="Q223" s="19">
        <f>P223+M223+L223+F223</f>
        <v>5284700.036</v>
      </c>
    </row>
    <row r="224" spans="1:17" ht="11.25" hidden="1">
      <c r="A224" s="2"/>
      <c r="B224" s="3">
        <v>1</v>
      </c>
      <c r="C224" s="23">
        <v>998329.5</v>
      </c>
      <c r="D224" s="23"/>
      <c r="E224" s="23">
        <f>C224*0.302</f>
        <v>301495.50899999996</v>
      </c>
      <c r="F224" s="23">
        <f>SUM(C224:E224)</f>
        <v>1299825.009</v>
      </c>
      <c r="G224" s="23"/>
      <c r="H224" s="23"/>
      <c r="I224" s="23"/>
      <c r="J224" s="23"/>
      <c r="K224" s="23"/>
      <c r="L224" s="23"/>
      <c r="M224" s="23"/>
      <c r="N224" s="23">
        <f aca="true" t="shared" si="76" ref="N224:O227">42700/4</f>
        <v>10675</v>
      </c>
      <c r="O224" s="23">
        <f t="shared" si="76"/>
        <v>10675</v>
      </c>
      <c r="P224" s="23">
        <f>N224+O224</f>
        <v>21350</v>
      </c>
      <c r="Q224" s="23">
        <f>P224+M224+L224+F224</f>
        <v>1321175.009</v>
      </c>
    </row>
    <row r="225" spans="1:17" ht="11.25" hidden="1">
      <c r="A225" s="2"/>
      <c r="B225" s="3">
        <v>2</v>
      </c>
      <c r="C225" s="23">
        <v>998329.5</v>
      </c>
      <c r="D225" s="23"/>
      <c r="E225" s="23">
        <f>C225*0.302</f>
        <v>301495.50899999996</v>
      </c>
      <c r="F225" s="23">
        <f>SUM(C225:E225)</f>
        <v>1299825.009</v>
      </c>
      <c r="G225" s="23"/>
      <c r="H225" s="23"/>
      <c r="I225" s="23"/>
      <c r="J225" s="23"/>
      <c r="K225" s="23"/>
      <c r="L225" s="23"/>
      <c r="M225" s="23"/>
      <c r="N225" s="23">
        <f t="shared" si="76"/>
        <v>10675</v>
      </c>
      <c r="O225" s="23">
        <f t="shared" si="76"/>
        <v>10675</v>
      </c>
      <c r="P225" s="23">
        <f>N225+O225</f>
        <v>21350</v>
      </c>
      <c r="Q225" s="23">
        <f>P225+M225+L225+F225</f>
        <v>1321175.009</v>
      </c>
    </row>
    <row r="226" spans="1:17" ht="11.25" hidden="1">
      <c r="A226" s="2"/>
      <c r="B226" s="3">
        <v>3</v>
      </c>
      <c r="C226" s="23">
        <v>998329.5</v>
      </c>
      <c r="D226" s="23"/>
      <c r="E226" s="23">
        <f>C226*0.302</f>
        <v>301495.50899999996</v>
      </c>
      <c r="F226" s="23">
        <f>SUM(C226:E226)</f>
        <v>1299825.009</v>
      </c>
      <c r="G226" s="23"/>
      <c r="H226" s="23"/>
      <c r="I226" s="23"/>
      <c r="J226" s="23"/>
      <c r="K226" s="23"/>
      <c r="L226" s="23"/>
      <c r="M226" s="23"/>
      <c r="N226" s="23">
        <f t="shared" si="76"/>
        <v>10675</v>
      </c>
      <c r="O226" s="23">
        <f t="shared" si="76"/>
        <v>10675</v>
      </c>
      <c r="P226" s="23">
        <f>N226+O226</f>
        <v>21350</v>
      </c>
      <c r="Q226" s="23">
        <f>P226+M226+L226+F226</f>
        <v>1321175.009</v>
      </c>
    </row>
    <row r="227" spans="1:17" ht="11.25" hidden="1">
      <c r="A227" s="2"/>
      <c r="B227" s="3">
        <v>4</v>
      </c>
      <c r="C227" s="23">
        <v>998329.5</v>
      </c>
      <c r="D227" s="23"/>
      <c r="E227" s="23">
        <f>C227*0.302</f>
        <v>301495.50899999996</v>
      </c>
      <c r="F227" s="23">
        <f>SUM(C227:E227)</f>
        <v>1299825.009</v>
      </c>
      <c r="G227" s="23"/>
      <c r="H227" s="23"/>
      <c r="I227" s="23"/>
      <c r="J227" s="23"/>
      <c r="K227" s="23"/>
      <c r="L227" s="23"/>
      <c r="M227" s="23"/>
      <c r="N227" s="23">
        <f t="shared" si="76"/>
        <v>10675</v>
      </c>
      <c r="O227" s="23">
        <f t="shared" si="76"/>
        <v>10675</v>
      </c>
      <c r="P227" s="23">
        <f>N227+O227</f>
        <v>21350</v>
      </c>
      <c r="Q227" s="23">
        <f>P227+M227+L227+F227</f>
        <v>1321175.009</v>
      </c>
    </row>
    <row r="228" spans="1:17" s="6" customFormat="1" ht="11.25">
      <c r="A228" s="16"/>
      <c r="B228" s="17" t="s">
        <v>51</v>
      </c>
      <c r="C228" s="24">
        <f>C218+C208+C198+C178+C103+C223</f>
        <v>194561846.79000008</v>
      </c>
      <c r="D228" s="24">
        <f aca="true" t="shared" si="77" ref="D228:P228">D218+D208+D198+D178+D103+D223</f>
        <v>0</v>
      </c>
      <c r="E228" s="24">
        <f>E218+E208+E198+E178+E103+E223</f>
        <v>58799879.210580006</v>
      </c>
      <c r="F228" s="24">
        <f t="shared" si="77"/>
        <v>253361726.0005801</v>
      </c>
      <c r="G228" s="24">
        <f t="shared" si="77"/>
        <v>3822814.040000001</v>
      </c>
      <c r="H228" s="24">
        <f t="shared" si="77"/>
        <v>0</v>
      </c>
      <c r="I228" s="24">
        <f t="shared" si="77"/>
        <v>0</v>
      </c>
      <c r="J228" s="24">
        <f t="shared" si="77"/>
        <v>0</v>
      </c>
      <c r="K228" s="24">
        <f t="shared" si="77"/>
        <v>0</v>
      </c>
      <c r="L228" s="24">
        <f>L218+L208+L198+L178+L103+L223</f>
        <v>3822814.040000001</v>
      </c>
      <c r="M228" s="24">
        <f t="shared" si="77"/>
        <v>0</v>
      </c>
      <c r="N228" s="24">
        <f t="shared" si="77"/>
        <v>1127280</v>
      </c>
      <c r="O228" s="24">
        <f t="shared" si="77"/>
        <v>1127280</v>
      </c>
      <c r="P228" s="24">
        <f t="shared" si="77"/>
        <v>2254560</v>
      </c>
      <c r="Q228" s="24">
        <f>Q218+Q208+Q198+Q178+Q103+Q223</f>
        <v>259439100.0405801</v>
      </c>
    </row>
    <row r="229" spans="1:17" s="6" customFormat="1" ht="11.25" hidden="1">
      <c r="A229" s="16"/>
      <c r="B229" s="18">
        <v>1</v>
      </c>
      <c r="C229" s="24">
        <f aca="true" t="shared" si="78" ref="C229:Q232">C219+C209+C199+C179+C104+C224</f>
        <v>998329.5</v>
      </c>
      <c r="D229" s="24">
        <f t="shared" si="78"/>
        <v>0</v>
      </c>
      <c r="E229" s="24">
        <f t="shared" si="78"/>
        <v>301495.50899999996</v>
      </c>
      <c r="F229" s="24">
        <f t="shared" si="78"/>
        <v>1299825.009</v>
      </c>
      <c r="G229" s="24">
        <f t="shared" si="78"/>
        <v>955703.5100000002</v>
      </c>
      <c r="H229" s="24">
        <f t="shared" si="78"/>
        <v>0</v>
      </c>
      <c r="I229" s="24">
        <f t="shared" si="78"/>
        <v>0</v>
      </c>
      <c r="J229" s="24">
        <f t="shared" si="78"/>
        <v>0</v>
      </c>
      <c r="K229" s="24">
        <f t="shared" si="78"/>
        <v>0</v>
      </c>
      <c r="L229" s="24">
        <f t="shared" si="78"/>
        <v>955703.5100000002</v>
      </c>
      <c r="M229" s="24">
        <f t="shared" si="78"/>
        <v>0</v>
      </c>
      <c r="N229" s="24">
        <f t="shared" si="78"/>
        <v>281820</v>
      </c>
      <c r="O229" s="24">
        <f t="shared" si="78"/>
        <v>281820</v>
      </c>
      <c r="P229" s="24">
        <f t="shared" si="78"/>
        <v>563640</v>
      </c>
      <c r="Q229" s="24">
        <f t="shared" si="78"/>
        <v>2819168.5190000003</v>
      </c>
    </row>
    <row r="230" spans="1:17" s="6" customFormat="1" ht="11.25" hidden="1">
      <c r="A230" s="16"/>
      <c r="B230" s="18">
        <v>2</v>
      </c>
      <c r="C230" s="24">
        <f t="shared" si="78"/>
        <v>998329.5</v>
      </c>
      <c r="D230" s="24">
        <f t="shared" si="78"/>
        <v>0</v>
      </c>
      <c r="E230" s="24">
        <f t="shared" si="78"/>
        <v>301495.50899999996</v>
      </c>
      <c r="F230" s="24">
        <f t="shared" si="78"/>
        <v>1299825.009</v>
      </c>
      <c r="G230" s="24">
        <f t="shared" si="78"/>
        <v>955703.5100000002</v>
      </c>
      <c r="H230" s="24">
        <f t="shared" si="78"/>
        <v>0</v>
      </c>
      <c r="I230" s="24">
        <f t="shared" si="78"/>
        <v>0</v>
      </c>
      <c r="J230" s="24">
        <f t="shared" si="78"/>
        <v>0</v>
      </c>
      <c r="K230" s="24">
        <f t="shared" si="78"/>
        <v>0</v>
      </c>
      <c r="L230" s="24">
        <f t="shared" si="78"/>
        <v>955703.5100000002</v>
      </c>
      <c r="M230" s="24">
        <f t="shared" si="78"/>
        <v>0</v>
      </c>
      <c r="N230" s="24">
        <f t="shared" si="78"/>
        <v>281820</v>
      </c>
      <c r="O230" s="24">
        <f t="shared" si="78"/>
        <v>281820</v>
      </c>
      <c r="P230" s="24">
        <f t="shared" si="78"/>
        <v>563640</v>
      </c>
      <c r="Q230" s="24">
        <f t="shared" si="78"/>
        <v>2819168.5190000003</v>
      </c>
    </row>
    <row r="231" spans="1:17" s="6" customFormat="1" ht="11.25" hidden="1">
      <c r="A231" s="16"/>
      <c r="B231" s="18">
        <v>3</v>
      </c>
      <c r="C231" s="24">
        <f t="shared" si="78"/>
        <v>998329.5</v>
      </c>
      <c r="D231" s="24">
        <f t="shared" si="78"/>
        <v>0</v>
      </c>
      <c r="E231" s="24">
        <f t="shared" si="78"/>
        <v>301495.50899999996</v>
      </c>
      <c r="F231" s="24">
        <f t="shared" si="78"/>
        <v>1299825.009</v>
      </c>
      <c r="G231" s="24">
        <f t="shared" si="78"/>
        <v>955703.5100000002</v>
      </c>
      <c r="H231" s="24">
        <f t="shared" si="78"/>
        <v>0</v>
      </c>
      <c r="I231" s="24">
        <f t="shared" si="78"/>
        <v>0</v>
      </c>
      <c r="J231" s="24">
        <f t="shared" si="78"/>
        <v>0</v>
      </c>
      <c r="K231" s="24">
        <f t="shared" si="78"/>
        <v>0</v>
      </c>
      <c r="L231" s="24">
        <f t="shared" si="78"/>
        <v>955703.5100000002</v>
      </c>
      <c r="M231" s="24">
        <f t="shared" si="78"/>
        <v>0</v>
      </c>
      <c r="N231" s="24">
        <f t="shared" si="78"/>
        <v>281820</v>
      </c>
      <c r="O231" s="24">
        <f t="shared" si="78"/>
        <v>281820</v>
      </c>
      <c r="P231" s="24">
        <f t="shared" si="78"/>
        <v>563640</v>
      </c>
      <c r="Q231" s="24">
        <f t="shared" si="78"/>
        <v>2819168.5190000003</v>
      </c>
    </row>
    <row r="232" spans="1:17" s="6" customFormat="1" ht="11.25" hidden="1">
      <c r="A232" s="16"/>
      <c r="B232" s="18">
        <v>4</v>
      </c>
      <c r="C232" s="24">
        <f t="shared" si="78"/>
        <v>998329.5</v>
      </c>
      <c r="D232" s="24">
        <f t="shared" si="78"/>
        <v>0</v>
      </c>
      <c r="E232" s="24">
        <f t="shared" si="78"/>
        <v>301495.50899999996</v>
      </c>
      <c r="F232" s="24">
        <f t="shared" si="78"/>
        <v>1299825.009</v>
      </c>
      <c r="G232" s="24">
        <f t="shared" si="78"/>
        <v>955703.5100000002</v>
      </c>
      <c r="H232" s="24">
        <f t="shared" si="78"/>
        <v>0</v>
      </c>
      <c r="I232" s="24">
        <f t="shared" si="78"/>
        <v>0</v>
      </c>
      <c r="J232" s="24">
        <f t="shared" si="78"/>
        <v>0</v>
      </c>
      <c r="K232" s="24">
        <f t="shared" si="78"/>
        <v>0</v>
      </c>
      <c r="L232" s="24">
        <f t="shared" si="78"/>
        <v>955703.5100000002</v>
      </c>
      <c r="M232" s="24">
        <f t="shared" si="78"/>
        <v>0</v>
      </c>
      <c r="N232" s="24">
        <f t="shared" si="78"/>
        <v>281820</v>
      </c>
      <c r="O232" s="24">
        <f t="shared" si="78"/>
        <v>281820</v>
      </c>
      <c r="P232" s="24">
        <f t="shared" si="78"/>
        <v>563640</v>
      </c>
      <c r="Q232" s="24">
        <f t="shared" si="78"/>
        <v>2819168.5190000003</v>
      </c>
    </row>
    <row r="233" spans="1:17" s="6" customFormat="1" ht="11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s="6" customFormat="1" ht="11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</sheetData>
  <sheetProtection selectLockedCells="1" selectUnlockedCells="1"/>
  <mergeCells count="20">
    <mergeCell ref="A5:A7"/>
    <mergeCell ref="B5:B7"/>
    <mergeCell ref="C5:F5"/>
    <mergeCell ref="G5:L5"/>
    <mergeCell ref="J6:J7"/>
    <mergeCell ref="K6:K7"/>
    <mergeCell ref="M5:M7"/>
    <mergeCell ref="L6:L7"/>
    <mergeCell ref="Q5:Q7"/>
    <mergeCell ref="C6:C7"/>
    <mergeCell ref="D6:D7"/>
    <mergeCell ref="E6:E7"/>
    <mergeCell ref="F6:F7"/>
    <mergeCell ref="G6:G7"/>
    <mergeCell ref="H6:H7"/>
    <mergeCell ref="I6:I7"/>
    <mergeCell ref="N5:P5"/>
    <mergeCell ref="N6:N7"/>
    <mergeCell ref="O6:O7"/>
    <mergeCell ref="P6:P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 КО</dc:creator>
  <cp:keywords/>
  <dc:description/>
  <cp:lastModifiedBy>user</cp:lastModifiedBy>
  <dcterms:created xsi:type="dcterms:W3CDTF">2012-04-19T06:39:38Z</dcterms:created>
  <dcterms:modified xsi:type="dcterms:W3CDTF">2012-04-19T06:57:05Z</dcterms:modified>
  <cp:category/>
  <cp:version/>
  <cp:contentType/>
  <cp:contentStatus/>
</cp:coreProperties>
</file>